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19200" windowHeight="12180" tabRatio="871"/>
  </bookViews>
  <sheets>
    <sheet name="Krycí list" sheetId="1" r:id="rId1"/>
    <sheet name="Rekapitulace" sheetId="2" r:id="rId2"/>
    <sheet name="IO 03 - osvětlení obchůzné kom" sheetId="5" r:id="rId3"/>
  </sheets>
  <definedNames>
    <definedName name="cisloobjektu">'Krycí list'!$A$5</definedName>
    <definedName name="cislostavby">'Krycí list'!$A$7</definedName>
    <definedName name="Datum">'Krycí list'!$B$27</definedName>
    <definedName name="Dil">Rekapitulace!$A$6</definedName>
    <definedName name="Dodavka">Rekapitulace!$G$18</definedName>
    <definedName name="Dodavka0">#REF!</definedName>
    <definedName name="HSV">Rekapitulace!$E$18</definedName>
    <definedName name="HSV0">#REF!</definedName>
    <definedName name="HZS">Rekapitulace!$I$18</definedName>
    <definedName name="HZS0">#REF!</definedName>
    <definedName name="JKSO">'Krycí list'!$G$2</definedName>
    <definedName name="MJ">'Krycí list'!$G$5</definedName>
    <definedName name="Mont">Rekapitulace!$H$18</definedName>
    <definedName name="Montaz0">#REF!</definedName>
    <definedName name="NazevDilu">Rekapitulace!$B$6</definedName>
    <definedName name="nazevobjektu">'Krycí list'!$C$5</definedName>
    <definedName name="nazevstavby">'Krycí list'!$C$7</definedName>
    <definedName name="_xlnm.Print_Titles" localSheetId="1">Rekapitulace!$1:$6</definedName>
    <definedName name="Objednatel">'Krycí list'!$C$10</definedName>
    <definedName name="_xlnm.Print_Area" localSheetId="2">'IO 03 - osvětlení obchůzné kom'!$A$1:$G$71</definedName>
    <definedName name="_xlnm.Print_Area" localSheetId="0">'Krycí list'!$A$1:$G$45</definedName>
    <definedName name="_xlnm.Print_Area" localSheetId="1">Rekapitulace!$A$1:$I$20</definedName>
    <definedName name="PocetMJ">'Krycí list'!$G$6</definedName>
    <definedName name="Poznamka">'Krycí list'!$B$37</definedName>
    <definedName name="Projektant">'Krycí list'!$C$8</definedName>
    <definedName name="PSV">Rekapitulace!$F$18</definedName>
    <definedName name="PSV0">#REF!</definedName>
    <definedName name="SazbaDPH1">'Krycí list'!$C$30</definedName>
    <definedName name="SazbaDPH2">'Krycí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Typ">#REF!</definedName>
    <definedName name="VRN">Rekapitulace!#REF!</definedName>
    <definedName name="VRNKc">Rekapitulace!#REF!</definedName>
    <definedName name="VRNnazev">Rekapitulace!#REF!</definedName>
    <definedName name="VRNproc">Rekapitulace!#REF!</definedName>
    <definedName name="VRNzakl">Rekapitulace!#REF!</definedName>
    <definedName name="Zakazka">'Krycí list'!$G$11</definedName>
    <definedName name="Zaklad22">'Krycí list'!$F$32</definedName>
    <definedName name="Zaklad5">'Krycí list'!$F$30</definedName>
    <definedName name="Zhotovitel">'Krycí list'!$C$11:$E$11</definedName>
  </definedNames>
  <calcPr calcId="145621"/>
</workbook>
</file>

<file path=xl/calcChain.xml><?xml version="1.0" encoding="utf-8"?>
<calcChain xmlns="http://schemas.openxmlformats.org/spreadsheetml/2006/main">
  <c r="G67" i="5" l="1"/>
  <c r="G68" i="5" s="1"/>
  <c r="H17" i="2" s="1"/>
  <c r="G64" i="5"/>
  <c r="G63" i="5"/>
  <c r="G62" i="5"/>
  <c r="G61" i="5"/>
  <c r="G60" i="5"/>
  <c r="G59" i="5"/>
  <c r="G56" i="5"/>
  <c r="G55" i="5"/>
  <c r="G54" i="5"/>
  <c r="G53" i="5"/>
  <c r="G57" i="5" s="1"/>
  <c r="H15" i="2" s="1"/>
  <c r="G50" i="5"/>
  <c r="G49" i="5"/>
  <c r="G48" i="5"/>
  <c r="G47" i="5"/>
  <c r="G46" i="5"/>
  <c r="G45" i="5"/>
  <c r="G44" i="5"/>
  <c r="G42" i="5"/>
  <c r="G41" i="5"/>
  <c r="G40" i="5"/>
  <c r="G38" i="5"/>
  <c r="H13" i="2" s="1"/>
  <c r="G37" i="5"/>
  <c r="G30" i="5"/>
  <c r="G29" i="5"/>
  <c r="G28" i="5"/>
  <c r="G27" i="5"/>
  <c r="G24" i="5"/>
  <c r="G25" i="5" s="1"/>
  <c r="G11" i="2" s="1"/>
  <c r="G23" i="5"/>
  <c r="G20" i="5"/>
  <c r="G19" i="5"/>
  <c r="G16" i="5"/>
  <c r="G15" i="5"/>
  <c r="G17" i="5" s="1"/>
  <c r="G9" i="2" s="1"/>
  <c r="G12" i="5"/>
  <c r="G13" i="5" s="1"/>
  <c r="G8" i="2" s="1"/>
  <c r="G9" i="5"/>
  <c r="G7" i="5"/>
  <c r="G10" i="5" s="1"/>
  <c r="G7" i="2" s="1"/>
  <c r="G65" i="5" l="1"/>
  <c r="H16" i="2" s="1"/>
  <c r="G51" i="5"/>
  <c r="I14" i="2" s="1"/>
  <c r="G31" i="5"/>
  <c r="G12" i="2" s="1"/>
  <c r="G21" i="5"/>
  <c r="G10" i="2" s="1"/>
  <c r="G69" i="5" l="1"/>
  <c r="G32" i="5"/>
  <c r="G71" i="5" s="1"/>
  <c r="I18" i="2" l="1"/>
  <c r="C21" i="1" s="1"/>
  <c r="C33" i="1"/>
  <c r="F33" i="1" s="1"/>
  <c r="C31" i="1"/>
  <c r="C9" i="1"/>
  <c r="G7" i="1"/>
  <c r="C2" i="1"/>
  <c r="G18" i="2" l="1"/>
  <c r="F18" i="2"/>
  <c r="C16" i="1" s="1"/>
  <c r="H18" i="2"/>
  <c r="C17" i="1" s="1"/>
  <c r="E18" i="2"/>
  <c r="C18" i="1" l="1"/>
  <c r="C15" i="1"/>
  <c r="C19" i="1" l="1"/>
  <c r="C22" i="1" s="1"/>
  <c r="C23" i="1" l="1"/>
  <c r="F30" i="1" s="1"/>
  <c r="F31" i="1" l="1"/>
  <c r="F34" i="1" s="1"/>
</calcChain>
</file>

<file path=xl/sharedStrings.xml><?xml version="1.0" encoding="utf-8"?>
<sst xmlns="http://schemas.openxmlformats.org/spreadsheetml/2006/main" count="236" uniqueCount="146">
  <si>
    <t>POLOŽKOVÝ ROZPOČET</t>
  </si>
  <si>
    <t>Rozpočet</t>
  </si>
  <si>
    <t xml:space="preserve">JKSO </t>
  </si>
  <si>
    <t>Objekt</t>
  </si>
  <si>
    <t>Název objektu</t>
  </si>
  <si>
    <t xml:space="preserve">SKP </t>
  </si>
  <si>
    <t xml:space="preserve"> </t>
  </si>
  <si>
    <t>Měrná jednotka</t>
  </si>
  <si>
    <t>Stavba</t>
  </si>
  <si>
    <t>Počet jednotek</t>
  </si>
  <si>
    <t>Náklady na m.j.</t>
  </si>
  <si>
    <t>Projektant</t>
  </si>
  <si>
    <t>Typ rozpočtu</t>
  </si>
  <si>
    <t>Zpracovatel projektu</t>
  </si>
  <si>
    <t>Objednatel</t>
  </si>
  <si>
    <t>Dodavatel</t>
  </si>
  <si>
    <t xml:space="preserve">Zakázkové číslo </t>
  </si>
  <si>
    <t>Rozpočtoval</t>
  </si>
  <si>
    <t>Počet listů</t>
  </si>
  <si>
    <t>ROZPOČTOVÉ NÁKLADY</t>
  </si>
  <si>
    <t>Základní rozpočtové náklady</t>
  </si>
  <si>
    <t>Ostatní rozpočtové náklady</t>
  </si>
  <si>
    <t>HSV celkem</t>
  </si>
  <si>
    <t>Z</t>
  </si>
  <si>
    <t>PSV celkem</t>
  </si>
  <si>
    <t>R</t>
  </si>
  <si>
    <t>M práce celkem</t>
  </si>
  <si>
    <t>N</t>
  </si>
  <si>
    <t>M dodávky celkem</t>
  </si>
  <si>
    <t>ZRN celkem</t>
  </si>
  <si>
    <t>HZS</t>
  </si>
  <si>
    <t>ZRN+HZS</t>
  </si>
  <si>
    <t>ZRN+ost.náklady+HZS</t>
  </si>
  <si>
    <t>Vypracoval</t>
  </si>
  <si>
    <t>Za zhotovitele</t>
  </si>
  <si>
    <t>Za objednatele</t>
  </si>
  <si>
    <t>Jméno :</t>
  </si>
  <si>
    <t>Datum :</t>
  </si>
  <si>
    <t>Podpis :</t>
  </si>
  <si>
    <t>Podpis:</t>
  </si>
  <si>
    <t>Základ pro DPH</t>
  </si>
  <si>
    <t xml:space="preserve">%  </t>
  </si>
  <si>
    <t>DPH</t>
  </si>
  <si>
    <t xml:space="preserve">% </t>
  </si>
  <si>
    <t>CENA ZA OBJEKT CELKEM</t>
  </si>
  <si>
    <t>Poznámka :</t>
  </si>
  <si>
    <t>Stavba :</t>
  </si>
  <si>
    <t>Rozpočet :</t>
  </si>
  <si>
    <t>Objekt :</t>
  </si>
  <si>
    <t>REKAPITULACE  STAVEBNÍCH  DÍLŮ</t>
  </si>
  <si>
    <t>Stavební díl</t>
  </si>
  <si>
    <t>HSV</t>
  </si>
  <si>
    <t>PSV</t>
  </si>
  <si>
    <t>Montáž</t>
  </si>
  <si>
    <t>CELKEM  OBJEKT</t>
  </si>
  <si>
    <t>x</t>
  </si>
  <si>
    <t>Název nabídky:</t>
  </si>
  <si>
    <t>Materiál</t>
  </si>
  <si>
    <t>p.č.</t>
  </si>
  <si>
    <t>číslo položky</t>
  </si>
  <si>
    <t>název položky</t>
  </si>
  <si>
    <t>mj.</t>
  </si>
  <si>
    <t>množství</t>
  </si>
  <si>
    <t>cena za m.j.</t>
  </si>
  <si>
    <t>cena celkem</t>
  </si>
  <si>
    <t>Elektroinstalační materiál</t>
  </si>
  <si>
    <t>krabice, IP65, z termoplastu, odolné vůči povětrnostním vlivům, 119x139x70mm</t>
  </si>
  <si>
    <t>ks</t>
  </si>
  <si>
    <t>montáž do ohradní zdi</t>
  </si>
  <si>
    <t>TMEL SILIKON UNIVERZAL TRANS.310ml</t>
  </si>
  <si>
    <t>Celkem za :</t>
  </si>
  <si>
    <t>Krabice, skříně, trubky, oc.konstrukce</t>
  </si>
  <si>
    <t>00 934 </t>
  </si>
  <si>
    <t>Průchodka, Pg 16</t>
  </si>
  <si>
    <t>Nosné prvky pro uložení vodičů (CPV 284 223 00-9)</t>
  </si>
  <si>
    <t>Hmoždinka do betonu vč. vrtání a osazení</t>
  </si>
  <si>
    <t>KO TRUBKA PR. 75 KOPOFLEX</t>
  </si>
  <si>
    <t>m</t>
  </si>
  <si>
    <t>Svítidla (CPV 315 000 00-1)</t>
  </si>
  <si>
    <t>PĚNA MONT. 1K EXTRA NÍZKOEXP.750ml</t>
  </si>
  <si>
    <t>Venkovní svítidlo, montáž na stěnu</t>
  </si>
  <si>
    <t>Vodiče (CPV 313 000 00-9)</t>
  </si>
  <si>
    <t>KABEL CYKY 3C x 1.5</t>
  </si>
  <si>
    <t>KABEL CYKY 5C x 4</t>
  </si>
  <si>
    <t>Zemnění, hromosvod (CPV 312 162 00-5)</t>
  </si>
  <si>
    <t>DRAT ZEMNICI AlMgSi 8mm</t>
  </si>
  <si>
    <t>H SVORKA SS</t>
  </si>
  <si>
    <t>PASOVINA FEZN 30/4</t>
  </si>
  <si>
    <t>Montáž (CPV 453 100 00-3)</t>
  </si>
  <si>
    <t>Elektroinstalační práce</t>
  </si>
  <si>
    <t>Protažení kabelu (popř. profukování) chráničkou</t>
  </si>
  <si>
    <t>Hodinové zúčtovací sazby</t>
  </si>
  <si>
    <t>Koordinace s profesemi</t>
  </si>
  <si>
    <t>hod</t>
  </si>
  <si>
    <t>Napojení kovových konstrukcí na jímací soustavu</t>
  </si>
  <si>
    <t>Nepředvídatelné náklady a práce spojené s rekonstrukcí</t>
  </si>
  <si>
    <t>Položku možno četpat pouze se souhlasem investora nebo TDI</t>
  </si>
  <si>
    <t>Pomocné práce,kompletace</t>
  </si>
  <si>
    <t>Práce ve výškách, použití montážní plošiny</t>
  </si>
  <si>
    <t>Spolupráce s investorem</t>
  </si>
  <si>
    <t>Úprava stávajícího rozvaděče</t>
  </si>
  <si>
    <t>Vodivé propojení hronosvodních svodů s armováním v prefabrikátech</t>
  </si>
  <si>
    <t>Výchozí revize s vypracováním revizní zprávy</t>
  </si>
  <si>
    <t>Zakreslení skutečného provedení</t>
  </si>
  <si>
    <t>Montáž hromosvodu a uzemnění</t>
  </si>
  <si>
    <t>210220302 </t>
  </si>
  <si>
    <t>Montáž svorky hromosvodové nad 2 šrouby(ST;SJ;SK;SZ;SR01;02)</t>
  </si>
  <si>
    <t>210220101 </t>
  </si>
  <si>
    <t>Položení svodového vodiče FeZn do 10mm</t>
  </si>
  <si>
    <t>210220021 </t>
  </si>
  <si>
    <t>Práce na uzemnění v zemi FeZn do 120 mm2 vč.svorek aj.</t>
  </si>
  <si>
    <t>210220002 </t>
  </si>
  <si>
    <t>Práce na uzemnění na povrchu FeZn 10 mm bez nátěr.ochr.posp.</t>
  </si>
  <si>
    <t>Montáže</t>
  </si>
  <si>
    <t>210202002 </t>
  </si>
  <si>
    <t>Montáž svítidla - nástěnné</t>
  </si>
  <si>
    <t>210201039 </t>
  </si>
  <si>
    <t>Demontáž venkovního svítidla</t>
  </si>
  <si>
    <t>Demontáž zemního kabelu</t>
  </si>
  <si>
    <t>210203002 </t>
  </si>
  <si>
    <t>montáž krabice na zeď, včetně zapojení a propojení vodičů</t>
  </si>
  <si>
    <t>210010084 </t>
  </si>
  <si>
    <t>Montáž trubky instalační pancéřové z PH typ 8029 O 29mm (pu)</t>
  </si>
  <si>
    <t>210810042 </t>
  </si>
  <si>
    <t>Položení kabelu pevně</t>
  </si>
  <si>
    <t>Zemní práce (CPV 451 120 00-5)</t>
  </si>
  <si>
    <t>Vytyčení stávajících sítí</t>
  </si>
  <si>
    <t>km</t>
  </si>
  <si>
    <t>Cenová kalkulace celkem bez DPH:</t>
  </si>
  <si>
    <t>Mateiál</t>
  </si>
  <si>
    <t>Nosné prvky pro uložení vodičů</t>
  </si>
  <si>
    <t>Svítidla</t>
  </si>
  <si>
    <t>Vodiče</t>
  </si>
  <si>
    <t>Zemnění, hromosvod</t>
  </si>
  <si>
    <t xml:space="preserve">Zemní práce </t>
  </si>
  <si>
    <t>Věznice Kuřim, Rekonstrukce vnější bezpečnosti</t>
  </si>
  <si>
    <t>INTAR a.s.</t>
  </si>
  <si>
    <t xml:space="preserve">ČR, Vězeňská služba ČR, Soudní 1191, 664 67 Praha 4 </t>
  </si>
  <si>
    <t>IO 03</t>
  </si>
  <si>
    <t>Marek Punčochář</t>
  </si>
  <si>
    <t>2 0375 011-4</t>
  </si>
  <si>
    <t>Venkovní osvětlení, přeložka areálových rozvodů</t>
  </si>
  <si>
    <t>Elektroinstalace - venky</t>
  </si>
  <si>
    <t>IO03 - Venkovní osvětlení, přeložka areálových rozvodů</t>
  </si>
  <si>
    <t>Položkový rozpočet: IO 03 - Venkovní osvětlení, přeložka areálových rozvodů</t>
  </si>
  <si>
    <t>IO 03 - Venkovní osvětlení, přeložka areálových rozvodů</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</si>
</sst>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 #,##0\ &quot;Kč&quot;_-;\-* #,##0\ &quot;Kč&quot;_-;_-* &quot;-&quot;\ &quot;Kč&quot;_-;_-@_-"/>
    <numFmt numFmtId="44" formatCode="_-* #,##0.00\ &quot;Kč&quot;_-;\-* #,##0.00\ &quot;Kč&quot;_-;_-* &quot;-&quot;??\ &quot;Kč&quot;_-;_-@_-"/>
    <numFmt numFmtId="164" formatCode="dd/mm/yy"/>
    <numFmt numFmtId="165" formatCode="0.0"/>
    <numFmt numFmtId="166" formatCode="#,##0\ &quot;Kč&quot;"/>
    <numFmt numFmtId="167" formatCode="_-* #,##0\ &quot;Kč&quot;_-;\-* #,##0\ &quot;Kč&quot;_-;_-* &quot;-&quot;??\ &quot;Kč&quot;_-;_-@_-"/>
    <numFmt numFmtId="168" formatCode="_(&quot;Kč&quot;* #,##0.00_);_(&quot;Kč&quot;* \(#,##0.00\);_(&quot;Kč&quot;* &quot;-&quot;??_);_(@_)"/>
  </numFmts>
  <fonts count="24" x14ac:knownFonts="1">
    <font>
      <sz val="10"/>
      <name val="Arial CE"/>
      <charset val="238"/>
    </font>
    <font>
      <sz val="11"/>
      <color theme="1"/>
      <name val="Calibri"/>
      <family val="2"/>
      <charset val="238"/>
      <scheme val="minor"/>
    </font>
    <font>
      <sz val="10"/>
      <name val="Arial CE"/>
      <charset val="238"/>
    </font>
    <font>
      <b/>
      <sz val="14"/>
      <name val="Arial"/>
      <family val="2"/>
      <charset val="238"/>
    </font>
    <font>
      <sz val="10"/>
      <name val="Arial"/>
      <family val="2"/>
      <charset val="238"/>
    </font>
    <font>
      <b/>
      <sz val="10"/>
      <name val="Arial"/>
      <family val="2"/>
      <charset val="238"/>
    </font>
    <font>
      <sz val="9"/>
      <name val="Arial"/>
      <family val="2"/>
      <charset val="238"/>
    </font>
    <font>
      <b/>
      <sz val="9"/>
      <name val="Arial"/>
      <family val="2"/>
      <charset val="238"/>
    </font>
    <font>
      <b/>
      <sz val="12"/>
      <name val="Arial"/>
      <family val="2"/>
      <charset val="238"/>
    </font>
    <font>
      <b/>
      <sz val="12"/>
      <name val="Arial CE"/>
      <family val="2"/>
      <charset val="238"/>
    </font>
    <font>
      <sz val="8"/>
      <name val="Arial CE"/>
      <family val="2"/>
      <charset val="238"/>
    </font>
    <font>
      <sz val="10"/>
      <name val="Arial CE"/>
    </font>
    <font>
      <b/>
      <sz val="10"/>
      <name val="Arial CE"/>
      <family val="2"/>
      <charset val="238"/>
    </font>
    <font>
      <sz val="9"/>
      <name val="Arial CE"/>
      <family val="2"/>
      <charset val="238"/>
    </font>
    <font>
      <b/>
      <sz val="11"/>
      <color theme="1"/>
      <name val="Arial"/>
      <family val="2"/>
      <charset val="238"/>
    </font>
    <font>
      <sz val="11"/>
      <color theme="1"/>
      <name val="Arial"/>
      <family val="2"/>
      <charset val="238"/>
    </font>
    <font>
      <b/>
      <sz val="10"/>
      <color theme="1"/>
      <name val="Arial"/>
      <family val="2"/>
      <charset val="238"/>
    </font>
    <font>
      <b/>
      <sz val="11"/>
      <color theme="3"/>
      <name val="Arial"/>
      <family val="2"/>
      <charset val="238"/>
    </font>
    <font>
      <sz val="8"/>
      <color theme="1"/>
      <name val="Calibri"/>
      <family val="2"/>
      <charset val="238"/>
      <scheme val="minor"/>
    </font>
    <font>
      <i/>
      <sz val="9"/>
      <color theme="1"/>
      <name val="Calibri"/>
      <family val="2"/>
      <charset val="238"/>
      <scheme val="minor"/>
    </font>
    <font>
      <sz val="7.5"/>
      <color theme="1"/>
      <name val="Calibri"/>
      <family val="2"/>
      <charset val="238"/>
    </font>
    <font>
      <i/>
      <sz val="7.5"/>
      <color theme="1"/>
      <name val="Calibri"/>
      <family val="2"/>
      <charset val="238"/>
    </font>
    <font>
      <b/>
      <i/>
      <sz val="9"/>
      <color theme="1"/>
      <name val="Calibri"/>
      <family val="2"/>
      <charset val="238"/>
    </font>
    <font>
      <b/>
      <i/>
      <sz val="11"/>
      <color theme="3"/>
      <name val="Calibri"/>
      <family val="2"/>
      <charset val="238"/>
    </font>
  </fonts>
  <fills count="8">
    <fill>
      <patternFill patternType="none"/>
    </fill>
    <fill>
      <patternFill patternType="gray125"/>
    </fill>
    <fill>
      <patternFill patternType="solid">
        <fgColor indexed="22"/>
        <bgColor indexed="64"/>
      </patternFill>
    </fill>
    <fill>
      <patternFill patternType="solid">
        <fgColor theme="0" tint="-0.3499862666707357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6795556505021"/>
        <bgColor indexed="64"/>
      </patternFill>
    </fill>
  </fills>
  <borders count="58">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5">
    <xf numFmtId="0" fontId="0" fillId="0" borderId="0"/>
    <xf numFmtId="0" fontId="11" fillId="0" borderId="0"/>
    <xf numFmtId="0" fontId="1" fillId="0" borderId="0"/>
    <xf numFmtId="44" fontId="1" fillId="0" borderId="0" applyFont="0" applyFill="0" applyBorder="0" applyAlignment="0" applyProtection="0"/>
    <xf numFmtId="168" fontId="1" fillId="0" borderId="0" applyFont="0" applyFill="0" applyBorder="0" applyAlignment="0" applyProtection="0"/>
  </cellStyleXfs>
  <cellXfs count="173">
    <xf numFmtId="0" fontId="0" fillId="0" borderId="0" xfId="0"/>
    <xf numFmtId="0" fontId="3" fillId="0" borderId="1" xfId="0" applyFont="1" applyBorder="1" applyAlignment="1">
      <alignment horizontal="centerContinuous" vertical="top"/>
    </xf>
    <xf numFmtId="0" fontId="4" fillId="0" borderId="1" xfId="0" applyFont="1" applyBorder="1" applyAlignment="1">
      <alignment horizontal="centerContinuous"/>
    </xf>
    <xf numFmtId="0" fontId="5" fillId="2" borderId="2" xfId="0" applyFont="1" applyFill="1" applyBorder="1" applyAlignment="1">
      <alignment horizontal="left"/>
    </xf>
    <xf numFmtId="0" fontId="6" fillId="2" borderId="3" xfId="0" applyFont="1" applyFill="1" applyBorder="1" applyAlignment="1">
      <alignment horizontal="centerContinuous"/>
    </xf>
    <xf numFmtId="49" fontId="7" fillId="2" borderId="4" xfId="0" applyNumberFormat="1" applyFont="1" applyFill="1" applyBorder="1" applyAlignment="1">
      <alignment horizontal="left"/>
    </xf>
    <xf numFmtId="49" fontId="6" fillId="2" borderId="3" xfId="0" applyNumberFormat="1" applyFont="1" applyFill="1" applyBorder="1" applyAlignment="1">
      <alignment horizontal="centerContinuous"/>
    </xf>
    <xf numFmtId="0" fontId="6" fillId="0" borderId="5" xfId="0" applyFont="1" applyBorder="1"/>
    <xf numFmtId="49" fontId="6" fillId="0" borderId="6" xfId="0" applyNumberFormat="1" applyFont="1" applyBorder="1" applyAlignment="1">
      <alignment horizontal="left"/>
    </xf>
    <xf numFmtId="0" fontId="4" fillId="0" borderId="7" xfId="0" applyFont="1" applyBorder="1"/>
    <xf numFmtId="0" fontId="6" fillId="0" borderId="8" xfId="0" applyFont="1" applyBorder="1"/>
    <xf numFmtId="49" fontId="6" fillId="0" borderId="9" xfId="0" applyNumberFormat="1" applyFont="1" applyBorder="1"/>
    <xf numFmtId="49" fontId="6" fillId="0" borderId="8" xfId="0" applyNumberFormat="1" applyFont="1" applyBorder="1"/>
    <xf numFmtId="0" fontId="6" fillId="0" borderId="10" xfId="0" applyFont="1" applyBorder="1"/>
    <xf numFmtId="0" fontId="6" fillId="0" borderId="11" xfId="0" applyFont="1" applyBorder="1" applyAlignment="1">
      <alignment horizontal="left"/>
    </xf>
    <xf numFmtId="0" fontId="5" fillId="0" borderId="7" xfId="0" applyFont="1" applyBorder="1"/>
    <xf numFmtId="49" fontId="6" fillId="0" borderId="11" xfId="0" applyNumberFormat="1" applyFont="1" applyBorder="1" applyAlignment="1">
      <alignment horizontal="left"/>
    </xf>
    <xf numFmtId="49" fontId="5" fillId="2" borderId="7" xfId="0" applyNumberFormat="1" applyFont="1" applyFill="1" applyBorder="1"/>
    <xf numFmtId="49" fontId="4" fillId="2" borderId="8" xfId="0" applyNumberFormat="1" applyFont="1" applyFill="1" applyBorder="1"/>
    <xf numFmtId="49" fontId="5" fillId="2" borderId="9" xfId="0" applyNumberFormat="1" applyFont="1" applyFill="1" applyBorder="1"/>
    <xf numFmtId="49" fontId="4" fillId="2" borderId="9" xfId="0" applyNumberFormat="1" applyFont="1" applyFill="1" applyBorder="1"/>
    <xf numFmtId="0" fontId="6" fillId="0" borderId="10" xfId="0" applyFont="1" applyFill="1" applyBorder="1"/>
    <xf numFmtId="3" fontId="6" fillId="0" borderId="11" xfId="0" applyNumberFormat="1" applyFont="1" applyBorder="1" applyAlignment="1">
      <alignment horizontal="left"/>
    </xf>
    <xf numFmtId="0" fontId="0" fillId="0" borderId="0" xfId="0" applyFill="1"/>
    <xf numFmtId="49" fontId="5" fillId="2" borderId="12" xfId="0" applyNumberFormat="1" applyFont="1" applyFill="1" applyBorder="1"/>
    <xf numFmtId="49" fontId="4" fillId="2" borderId="13" xfId="0" applyNumberFormat="1" applyFont="1" applyFill="1" applyBorder="1"/>
    <xf numFmtId="49" fontId="5" fillId="2" borderId="0" xfId="0" applyNumberFormat="1" applyFont="1" applyFill="1" applyBorder="1"/>
    <xf numFmtId="49" fontId="4" fillId="2" borderId="0" xfId="0" applyNumberFormat="1" applyFont="1" applyFill="1" applyBorder="1"/>
    <xf numFmtId="49" fontId="6" fillId="0" borderId="10" xfId="0" applyNumberFormat="1" applyFont="1" applyBorder="1" applyAlignment="1">
      <alignment horizontal="left"/>
    </xf>
    <xf numFmtId="0" fontId="6" fillId="0" borderId="14" xfId="0" applyFont="1" applyBorder="1"/>
    <xf numFmtId="0" fontId="6" fillId="0" borderId="10" xfId="0" applyNumberFormat="1" applyFont="1" applyBorder="1"/>
    <xf numFmtId="0" fontId="6" fillId="0" borderId="16" xfId="0" applyNumberFormat="1" applyFont="1" applyBorder="1" applyAlignment="1">
      <alignment horizontal="left"/>
    </xf>
    <xf numFmtId="0" fontId="0" fillId="0" borderId="0" xfId="0" applyNumberFormat="1" applyBorder="1"/>
    <xf numFmtId="0" fontId="0" fillId="0" borderId="0" xfId="0" applyNumberFormat="1"/>
    <xf numFmtId="0" fontId="6" fillId="0" borderId="16" xfId="0" applyFont="1" applyBorder="1" applyAlignment="1">
      <alignment horizontal="left"/>
    </xf>
    <xf numFmtId="0" fontId="0" fillId="0" borderId="0" xfId="0" applyBorder="1"/>
    <xf numFmtId="0" fontId="6" fillId="0" borderId="10" xfId="0" applyFont="1" applyFill="1" applyBorder="1" applyAlignment="1"/>
    <xf numFmtId="0" fontId="6" fillId="0" borderId="16" xfId="0" applyFont="1" applyFill="1" applyBorder="1" applyAlignment="1"/>
    <xf numFmtId="0" fontId="2" fillId="0" borderId="0" xfId="0" applyFont="1" applyFill="1" applyBorder="1" applyAlignment="1"/>
    <xf numFmtId="0" fontId="6" fillId="0" borderId="10" xfId="0" applyFont="1" applyBorder="1" applyAlignment="1"/>
    <xf numFmtId="0" fontId="6" fillId="0" borderId="16" xfId="0" applyFont="1" applyBorder="1" applyAlignment="1"/>
    <xf numFmtId="3" fontId="0" fillId="0" borderId="0" xfId="0" applyNumberFormat="1"/>
    <xf numFmtId="0" fontId="6" fillId="0" borderId="7" xfId="0" applyFont="1" applyBorder="1"/>
    <xf numFmtId="0" fontId="6" fillId="0" borderId="5" xfId="0" applyFont="1" applyBorder="1" applyAlignment="1">
      <alignment horizontal="left"/>
    </xf>
    <xf numFmtId="0" fontId="6" fillId="0" borderId="17" xfId="0" applyFont="1" applyBorder="1" applyAlignment="1">
      <alignment horizontal="left"/>
    </xf>
    <xf numFmtId="0" fontId="3" fillId="0" borderId="18" xfId="0" applyFont="1" applyBorder="1" applyAlignment="1">
      <alignment horizontal="centerContinuous" vertical="center"/>
    </xf>
    <xf numFmtId="0" fontId="8" fillId="0" borderId="19" xfId="0" applyFont="1" applyBorder="1" applyAlignment="1">
      <alignment horizontal="centerContinuous" vertical="center"/>
    </xf>
    <xf numFmtId="0" fontId="4" fillId="0" borderId="19" xfId="0" applyFont="1" applyBorder="1" applyAlignment="1">
      <alignment horizontal="centerContinuous" vertical="center"/>
    </xf>
    <xf numFmtId="0" fontId="4" fillId="0" borderId="20" xfId="0" applyFont="1" applyBorder="1" applyAlignment="1">
      <alignment horizontal="centerContinuous" vertical="center"/>
    </xf>
    <xf numFmtId="0" fontId="5" fillId="2" borderId="21" xfId="0" applyFont="1" applyFill="1" applyBorder="1" applyAlignment="1">
      <alignment horizontal="left"/>
    </xf>
    <xf numFmtId="0" fontId="4" fillId="2" borderId="22" xfId="0" applyFont="1" applyFill="1" applyBorder="1" applyAlignment="1">
      <alignment horizontal="left"/>
    </xf>
    <xf numFmtId="0" fontId="4" fillId="2" borderId="23" xfId="0" applyFont="1" applyFill="1" applyBorder="1" applyAlignment="1">
      <alignment horizontal="centerContinuous"/>
    </xf>
    <xf numFmtId="0" fontId="5" fillId="2" borderId="22" xfId="0" applyFont="1" applyFill="1" applyBorder="1" applyAlignment="1">
      <alignment horizontal="centerContinuous"/>
    </xf>
    <xf numFmtId="0" fontId="4" fillId="2" borderId="22" xfId="0" applyFont="1" applyFill="1" applyBorder="1" applyAlignment="1">
      <alignment horizontal="centerContinuous"/>
    </xf>
    <xf numFmtId="0" fontId="4" fillId="0" borderId="24" xfId="0" applyFont="1" applyBorder="1"/>
    <xf numFmtId="0" fontId="4" fillId="0" borderId="25" xfId="0" applyFont="1" applyBorder="1"/>
    <xf numFmtId="3" fontId="4" fillId="0" borderId="6" xfId="0" applyNumberFormat="1" applyFont="1" applyBorder="1"/>
    <xf numFmtId="0" fontId="4" fillId="0" borderId="2" xfId="0" applyFont="1" applyBorder="1"/>
    <xf numFmtId="3" fontId="4" fillId="0" borderId="4" xfId="0" applyNumberFormat="1" applyFont="1" applyBorder="1"/>
    <xf numFmtId="0" fontId="4" fillId="0" borderId="3" xfId="0" applyFont="1" applyBorder="1"/>
    <xf numFmtId="3" fontId="4" fillId="0" borderId="9" xfId="0" applyNumberFormat="1" applyFont="1" applyBorder="1"/>
    <xf numFmtId="0" fontId="4" fillId="0" borderId="8" xfId="0" applyFont="1" applyBorder="1"/>
    <xf numFmtId="0" fontId="4" fillId="0" borderId="26" xfId="0" applyFont="1" applyBorder="1"/>
    <xf numFmtId="0" fontId="4" fillId="0" borderId="25" xfId="0" applyFont="1" applyBorder="1" applyAlignment="1">
      <alignment shrinkToFit="1"/>
    </xf>
    <xf numFmtId="0" fontId="4" fillId="0" borderId="27" xfId="0" applyFont="1" applyBorder="1"/>
    <xf numFmtId="0" fontId="4" fillId="0" borderId="12" xfId="0" applyFont="1" applyBorder="1"/>
    <xf numFmtId="0" fontId="4" fillId="0" borderId="0" xfId="0" applyFont="1" applyBorder="1"/>
    <xf numFmtId="3" fontId="4" fillId="0" borderId="30" xfId="0" applyNumberFormat="1" applyFont="1" applyBorder="1"/>
    <xf numFmtId="0" fontId="4" fillId="0" borderId="28" xfId="0" applyFont="1" applyBorder="1"/>
    <xf numFmtId="3" fontId="4" fillId="0" borderId="31" xfId="0" applyNumberFormat="1" applyFont="1" applyBorder="1"/>
    <xf numFmtId="0" fontId="4" fillId="0" borderId="29" xfId="0" applyFont="1" applyBorder="1"/>
    <xf numFmtId="0" fontId="5" fillId="2" borderId="2" xfId="0" applyFont="1" applyFill="1" applyBorder="1"/>
    <xf numFmtId="0" fontId="5" fillId="2" borderId="4" xfId="0" applyFont="1" applyFill="1" applyBorder="1"/>
    <xf numFmtId="0" fontId="5" fillId="2" borderId="3" xfId="0" applyFont="1" applyFill="1" applyBorder="1"/>
    <xf numFmtId="0" fontId="5" fillId="2" borderId="32" xfId="0" applyFont="1" applyFill="1" applyBorder="1"/>
    <xf numFmtId="0" fontId="5" fillId="2" borderId="33" xfId="0" applyFont="1" applyFill="1" applyBorder="1"/>
    <xf numFmtId="0" fontId="4" fillId="0" borderId="13" xfId="0" applyFont="1" applyBorder="1"/>
    <xf numFmtId="0" fontId="4" fillId="0" borderId="0" xfId="0" applyFont="1"/>
    <xf numFmtId="0" fontId="4" fillId="0" borderId="34" xfId="0" applyFont="1" applyBorder="1"/>
    <xf numFmtId="0" fontId="4" fillId="0" borderId="35" xfId="0" applyFont="1" applyBorder="1"/>
    <xf numFmtId="0" fontId="4" fillId="0" borderId="0" xfId="0" applyFont="1" applyBorder="1" applyAlignment="1">
      <alignment horizontal="right"/>
    </xf>
    <xf numFmtId="164" fontId="4" fillId="0" borderId="0" xfId="0" applyNumberFormat="1" applyFont="1" applyBorder="1"/>
    <xf numFmtId="0" fontId="4" fillId="0" borderId="0" xfId="0" applyFont="1" applyFill="1" applyBorder="1"/>
    <xf numFmtId="0" fontId="4" fillId="0" borderId="36" xfId="0" applyFont="1" applyBorder="1"/>
    <xf numFmtId="0" fontId="4" fillId="0" borderId="37" xfId="0" applyFont="1" applyBorder="1"/>
    <xf numFmtId="0" fontId="4" fillId="0" borderId="38" xfId="0" applyFont="1" applyBorder="1"/>
    <xf numFmtId="0" fontId="4" fillId="0" borderId="39" xfId="0" applyFont="1" applyBorder="1"/>
    <xf numFmtId="165" fontId="4" fillId="0" borderId="40" xfId="0" applyNumberFormat="1" applyFont="1" applyBorder="1" applyAlignment="1">
      <alignment horizontal="right"/>
    </xf>
    <xf numFmtId="0" fontId="4" fillId="0" borderId="40" xfId="0" applyFont="1" applyBorder="1"/>
    <xf numFmtId="0" fontId="4" fillId="0" borderId="9" xfId="0" applyFont="1" applyBorder="1"/>
    <xf numFmtId="165" fontId="4" fillId="0" borderId="8" xfId="0" applyNumberFormat="1" applyFont="1" applyBorder="1" applyAlignment="1">
      <alignment horizontal="right"/>
    </xf>
    <xf numFmtId="0" fontId="8" fillId="2" borderId="28" xfId="0" applyFont="1" applyFill="1" applyBorder="1"/>
    <xf numFmtId="0" fontId="8" fillId="2" borderId="31" xfId="0" applyFont="1" applyFill="1" applyBorder="1"/>
    <xf numFmtId="0" fontId="8" fillId="2" borderId="29" xfId="0" applyFont="1" applyFill="1" applyBorder="1"/>
    <xf numFmtId="0" fontId="9" fillId="0" borderId="0" xfId="0" applyFont="1"/>
    <xf numFmtId="0" fontId="0" fillId="0" borderId="0" xfId="0" applyAlignment="1"/>
    <xf numFmtId="0" fontId="0" fillId="0" borderId="0" xfId="0" applyAlignment="1">
      <alignment vertical="justify"/>
    </xf>
    <xf numFmtId="49" fontId="5" fillId="0" borderId="45" xfId="1" applyNumberFormat="1" applyFont="1" applyBorder="1"/>
    <xf numFmtId="49" fontId="4" fillId="0" borderId="45" xfId="1" applyNumberFormat="1" applyFont="1" applyBorder="1"/>
    <xf numFmtId="49" fontId="4" fillId="0" borderId="45" xfId="1" applyNumberFormat="1" applyFont="1" applyBorder="1" applyAlignment="1">
      <alignment horizontal="right"/>
    </xf>
    <xf numFmtId="0" fontId="4" fillId="0" borderId="46" xfId="1" applyFont="1" applyBorder="1"/>
    <xf numFmtId="49" fontId="4" fillId="0" borderId="45" xfId="0" applyNumberFormat="1" applyFont="1" applyBorder="1" applyAlignment="1">
      <alignment horizontal="left"/>
    </xf>
    <xf numFmtId="0" fontId="4" fillId="0" borderId="47" xfId="0" applyNumberFormat="1" applyFont="1" applyBorder="1"/>
    <xf numFmtId="49" fontId="3" fillId="0" borderId="0" xfId="0" applyNumberFormat="1" applyFont="1" applyAlignment="1">
      <alignment horizontal="centerContinuous"/>
    </xf>
    <xf numFmtId="0" fontId="3" fillId="0" borderId="0" xfId="0" applyFont="1" applyAlignment="1">
      <alignment horizontal="centerContinuous"/>
    </xf>
    <xf numFmtId="0" fontId="3" fillId="0" borderId="0" xfId="0" applyFont="1" applyBorder="1" applyAlignment="1">
      <alignment horizontal="centerContinuous"/>
    </xf>
    <xf numFmtId="49" fontId="5" fillId="2" borderId="21" xfId="0" applyNumberFormat="1" applyFont="1" applyFill="1" applyBorder="1" applyAlignment="1">
      <alignment horizontal="center"/>
    </xf>
    <xf numFmtId="0" fontId="5" fillId="2" borderId="22" xfId="0" applyFont="1" applyFill="1" applyBorder="1" applyAlignment="1">
      <alignment horizontal="center"/>
    </xf>
    <xf numFmtId="0" fontId="5" fillId="2" borderId="23" xfId="0" applyFont="1" applyFill="1" applyBorder="1" applyAlignment="1">
      <alignment horizontal="center"/>
    </xf>
    <xf numFmtId="0" fontId="5" fillId="2" borderId="53" xfId="0" applyFont="1" applyFill="1" applyBorder="1" applyAlignment="1">
      <alignment horizontal="center"/>
    </xf>
    <xf numFmtId="0" fontId="5" fillId="2" borderId="54" xfId="0" applyFont="1" applyFill="1" applyBorder="1" applyAlignment="1">
      <alignment horizontal="center"/>
    </xf>
    <xf numFmtId="0" fontId="5" fillId="2" borderId="55" xfId="0" applyFont="1" applyFill="1" applyBorder="1" applyAlignment="1">
      <alignment horizontal="center"/>
    </xf>
    <xf numFmtId="0" fontId="6" fillId="0" borderId="0" xfId="0" applyFont="1" applyBorder="1"/>
    <xf numFmtId="3" fontId="4" fillId="0" borderId="35" xfId="0" applyNumberFormat="1" applyFont="1" applyBorder="1"/>
    <xf numFmtId="0" fontId="5" fillId="2" borderId="21" xfId="0" applyFont="1" applyFill="1" applyBorder="1"/>
    <xf numFmtId="0" fontId="5" fillId="2" borderId="22" xfId="0" applyFont="1" applyFill="1" applyBorder="1"/>
    <xf numFmtId="3" fontId="5" fillId="2" borderId="23" xfId="0" applyNumberFormat="1" applyFont="1" applyFill="1" applyBorder="1"/>
    <xf numFmtId="3" fontId="5" fillId="2" borderId="53" xfId="0" applyNumberFormat="1" applyFont="1" applyFill="1" applyBorder="1"/>
    <xf numFmtId="3" fontId="5" fillId="2" borderId="54" xfId="0" applyNumberFormat="1" applyFont="1" applyFill="1" applyBorder="1"/>
    <xf numFmtId="3" fontId="5" fillId="2" borderId="55" xfId="0" applyNumberFormat="1" applyFont="1" applyFill="1" applyBorder="1"/>
    <xf numFmtId="0" fontId="12" fillId="0" borderId="0" xfId="0" applyFont="1"/>
    <xf numFmtId="3" fontId="13" fillId="0" borderId="0" xfId="0" applyNumberFormat="1" applyFont="1"/>
    <xf numFmtId="4" fontId="13" fillId="0" borderId="0" xfId="0" applyNumberFormat="1" applyFont="1"/>
    <xf numFmtId="4" fontId="0" fillId="0" borderId="0" xfId="0" applyNumberFormat="1"/>
    <xf numFmtId="49" fontId="6" fillId="0" borderId="12" xfId="0" applyNumberFormat="1" applyFont="1" applyBorder="1"/>
    <xf numFmtId="3" fontId="4" fillId="0" borderId="13" xfId="0" applyNumberFormat="1" applyFont="1" applyBorder="1"/>
    <xf numFmtId="0" fontId="14" fillId="4" borderId="0" xfId="2" applyFont="1" applyFill="1" applyAlignment="1">
      <alignment horizontal="center" vertical="center" wrapText="1"/>
    </xf>
    <xf numFmtId="0" fontId="15" fillId="4" borderId="0" xfId="2" applyFont="1" applyFill="1"/>
    <xf numFmtId="0" fontId="18" fillId="6" borderId="10" xfId="2" applyFont="1" applyFill="1" applyBorder="1" applyAlignment="1">
      <alignment horizontal="center" vertical="center"/>
    </xf>
    <xf numFmtId="0" fontId="20" fillId="4" borderId="10" xfId="2" applyFont="1" applyFill="1" applyBorder="1" applyAlignment="1">
      <alignment horizontal="center" vertical="center" wrapText="1"/>
    </xf>
    <xf numFmtId="0" fontId="20" fillId="4" borderId="10" xfId="2" applyFont="1" applyFill="1" applyBorder="1" applyAlignment="1">
      <alignment horizontal="left" vertical="center" wrapText="1"/>
    </xf>
    <xf numFmtId="3" fontId="20" fillId="4" borderId="10" xfId="2" applyNumberFormat="1" applyFont="1" applyFill="1" applyBorder="1" applyAlignment="1">
      <alignment horizontal="right" vertical="center"/>
    </xf>
    <xf numFmtId="167" fontId="20" fillId="4" borderId="10" xfId="3" applyNumberFormat="1" applyFont="1" applyFill="1" applyBorder="1" applyAlignment="1" applyProtection="1">
      <alignment horizontal="right" vertical="center"/>
      <protection hidden="1"/>
    </xf>
    <xf numFmtId="0" fontId="21" fillId="4" borderId="10" xfId="2" applyFont="1" applyFill="1" applyBorder="1" applyAlignment="1">
      <alignment horizontal="left" vertical="center" wrapText="1"/>
    </xf>
    <xf numFmtId="0" fontId="22" fillId="7" borderId="10" xfId="2" applyFont="1" applyFill="1" applyBorder="1" applyAlignment="1">
      <alignment horizontal="left" vertical="top"/>
    </xf>
    <xf numFmtId="42" fontId="22" fillId="7" borderId="10" xfId="2" applyNumberFormat="1" applyFont="1" applyFill="1" applyBorder="1" applyAlignment="1">
      <alignment horizontal="right" vertical="center" wrapText="1"/>
    </xf>
    <xf numFmtId="0" fontId="23" fillId="5" borderId="10" xfId="2" applyFont="1" applyFill="1" applyBorder="1" applyAlignment="1">
      <alignment horizontal="left" vertical="top"/>
    </xf>
    <xf numFmtId="42" fontId="23" fillId="5" borderId="10" xfId="2" applyNumberFormat="1" applyFont="1" applyFill="1" applyBorder="1" applyAlignment="1">
      <alignment horizontal="left" vertical="center" wrapText="1"/>
    </xf>
    <xf numFmtId="42" fontId="14" fillId="3" borderId="10" xfId="2" applyNumberFormat="1" applyFont="1" applyFill="1" applyBorder="1" applyAlignment="1">
      <alignment horizontal="right" vertical="center"/>
    </xf>
    <xf numFmtId="3" fontId="12" fillId="0" borderId="0" xfId="0" applyNumberFormat="1" applyFont="1"/>
    <xf numFmtId="0" fontId="0" fillId="0" borderId="0" xfId="0" applyAlignment="1">
      <alignment horizontal="left" wrapText="1"/>
    </xf>
    <xf numFmtId="166" fontId="8" fillId="2" borderId="41" xfId="0" applyNumberFormat="1" applyFont="1" applyFill="1" applyBorder="1" applyAlignment="1">
      <alignment horizontal="right" indent="2"/>
    </xf>
    <xf numFmtId="166" fontId="8" fillId="2" borderId="42" xfId="0" applyNumberFormat="1" applyFont="1" applyFill="1" applyBorder="1" applyAlignment="1">
      <alignment horizontal="right" indent="2"/>
    </xf>
    <xf numFmtId="0" fontId="10" fillId="0" borderId="0" xfId="0" applyFont="1" applyAlignment="1">
      <alignment horizontal="left" vertical="top" wrapText="1"/>
    </xf>
    <xf numFmtId="0" fontId="4" fillId="0" borderId="28" xfId="0" applyFont="1" applyBorder="1" applyAlignment="1">
      <alignment horizontal="center" shrinkToFit="1"/>
    </xf>
    <xf numFmtId="0" fontId="4" fillId="0" borderId="29" xfId="0" applyFont="1" applyBorder="1" applyAlignment="1">
      <alignment horizontal="center" shrinkToFit="1"/>
    </xf>
    <xf numFmtId="166" fontId="4" fillId="0" borderId="15" xfId="0" applyNumberFormat="1" applyFont="1" applyBorder="1" applyAlignment="1">
      <alignment horizontal="right" indent="2"/>
    </xf>
    <xf numFmtId="166" fontId="4" fillId="0" borderId="16" xfId="0" applyNumberFormat="1" applyFont="1" applyBorder="1" applyAlignment="1">
      <alignment horizontal="right" indent="2"/>
    </xf>
    <xf numFmtId="0" fontId="6" fillId="0" borderId="10" xfId="0" applyFont="1" applyBorder="1" applyAlignment="1">
      <alignment horizontal="left"/>
    </xf>
    <xf numFmtId="0" fontId="6" fillId="0" borderId="15" xfId="0" applyFont="1" applyBorder="1" applyAlignment="1">
      <alignment horizontal="left"/>
    </xf>
    <xf numFmtId="0" fontId="4" fillId="0" borderId="43" xfId="1" applyFont="1" applyBorder="1" applyAlignment="1">
      <alignment horizontal="center"/>
    </xf>
    <xf numFmtId="0" fontId="4" fillId="0" borderId="44" xfId="1" applyFont="1" applyBorder="1" applyAlignment="1">
      <alignment horizontal="center"/>
    </xf>
    <xf numFmtId="0" fontId="4" fillId="0" borderId="48" xfId="1" applyFont="1" applyBorder="1" applyAlignment="1">
      <alignment horizontal="center"/>
    </xf>
    <xf numFmtId="0" fontId="4" fillId="0" borderId="49" xfId="1" applyFont="1" applyBorder="1" applyAlignment="1">
      <alignment horizontal="center"/>
    </xf>
    <xf numFmtId="0" fontId="4" fillId="0" borderId="51" xfId="1" applyFont="1" applyBorder="1" applyAlignment="1">
      <alignment horizontal="left"/>
    </xf>
    <xf numFmtId="0" fontId="4" fillId="0" borderId="50" xfId="1" applyFont="1" applyBorder="1" applyAlignment="1">
      <alignment horizontal="left"/>
    </xf>
    <xf numFmtId="0" fontId="4" fillId="0" borderId="52" xfId="1" applyFont="1" applyBorder="1" applyAlignment="1">
      <alignment horizontal="left"/>
    </xf>
    <xf numFmtId="49" fontId="5" fillId="0" borderId="51" xfId="1" applyNumberFormat="1" applyFont="1" applyBorder="1" applyAlignment="1">
      <alignment wrapText="1"/>
    </xf>
    <xf numFmtId="0" fontId="0" fillId="0" borderId="50" xfId="0" applyBorder="1" applyAlignment="1">
      <alignment wrapText="1"/>
    </xf>
    <xf numFmtId="0" fontId="0" fillId="0" borderId="49" xfId="0" applyBorder="1" applyAlignment="1">
      <alignment wrapText="1"/>
    </xf>
    <xf numFmtId="0" fontId="23" fillId="5" borderId="10" xfId="2" applyFont="1" applyFill="1" applyBorder="1" applyAlignment="1">
      <alignment horizontal="left" vertical="center" wrapText="1"/>
    </xf>
    <xf numFmtId="0" fontId="1" fillId="0" borderId="10" xfId="2" applyBorder="1" applyAlignment="1">
      <alignment horizontal="left" vertical="center" wrapText="1"/>
    </xf>
    <xf numFmtId="0" fontId="14" fillId="3" borderId="10" xfId="2" applyFont="1" applyFill="1" applyBorder="1" applyAlignment="1">
      <alignment horizontal="left" vertical="center"/>
    </xf>
    <xf numFmtId="0" fontId="14" fillId="4" borderId="10" xfId="2" applyFont="1" applyFill="1" applyBorder="1" applyAlignment="1">
      <alignment horizontal="left" vertical="center" wrapText="1"/>
    </xf>
    <xf numFmtId="0" fontId="19" fillId="4" borderId="10" xfId="2" applyFont="1" applyFill="1" applyBorder="1" applyAlignment="1">
      <alignment horizontal="left" vertical="center" wrapText="1"/>
    </xf>
    <xf numFmtId="0" fontId="22" fillId="7" borderId="10" xfId="2" applyFont="1" applyFill="1" applyBorder="1" applyAlignment="1">
      <alignment horizontal="left" vertical="center" wrapText="1"/>
    </xf>
    <xf numFmtId="0" fontId="17" fillId="5" borderId="57" xfId="2" applyFont="1" applyFill="1" applyBorder="1" applyAlignment="1">
      <alignment horizontal="left" vertical="center" wrapText="1"/>
    </xf>
    <xf numFmtId="0" fontId="17" fillId="5" borderId="39" xfId="2" applyFont="1" applyFill="1" applyBorder="1" applyAlignment="1">
      <alignment horizontal="left" vertical="center" wrapText="1"/>
    </xf>
    <xf numFmtId="0" fontId="17" fillId="5" borderId="40" xfId="2" applyFont="1" applyFill="1" applyBorder="1" applyAlignment="1">
      <alignment horizontal="left" vertical="center" wrapText="1"/>
    </xf>
    <xf numFmtId="0" fontId="14" fillId="3" borderId="56" xfId="2" applyFont="1" applyFill="1" applyBorder="1" applyAlignment="1">
      <alignment horizontal="left" vertical="center" wrapText="1"/>
    </xf>
    <xf numFmtId="0" fontId="16" fillId="3" borderId="10" xfId="2" applyFont="1" applyFill="1" applyBorder="1" applyAlignment="1">
      <alignment horizontal="left" vertical="center" wrapText="1"/>
    </xf>
    <xf numFmtId="0" fontId="14" fillId="3" borderId="10" xfId="2" applyFont="1" applyFill="1" applyBorder="1" applyAlignment="1">
      <alignment horizontal="left" vertical="center" wrapText="1"/>
    </xf>
    <xf numFmtId="167" fontId="20" fillId="5" borderId="10" xfId="3" applyNumberFormat="1" applyFont="1" applyFill="1" applyBorder="1" applyAlignment="1" applyProtection="1">
      <alignment horizontal="right" vertical="center"/>
      <protection locked="0"/>
    </xf>
  </cellXfs>
  <cellStyles count="5">
    <cellStyle name="Měna 2" xfId="3"/>
    <cellStyle name="Měna 3" xfId="4"/>
    <cellStyle name="Normální" xfId="0" builtinId="0"/>
    <cellStyle name="Normální 2" xfId="2"/>
    <cellStyle name="normální_POL.XLS"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dimension ref="A1:BE55"/>
  <sheetViews>
    <sheetView tabSelected="1" workbookViewId="0">
      <selection activeCell="C15" sqref="C15"/>
    </sheetView>
  </sheetViews>
  <sheetFormatPr defaultRowHeight="12.75" x14ac:dyDescent="0.2"/>
  <cols>
    <col min="1" max="1" width="2" customWidth="1"/>
    <col min="2" max="2" width="15" customWidth="1"/>
    <col min="3" max="3" width="15.85546875" customWidth="1"/>
    <col min="4" max="4" width="14.5703125" customWidth="1"/>
    <col min="5" max="5" width="15" customWidth="1"/>
    <col min="6" max="6" width="16.5703125" customWidth="1"/>
    <col min="7" max="7" width="15.28515625" customWidth="1"/>
  </cols>
  <sheetData>
    <row r="1" spans="1:57" ht="24.75" customHeight="1" thickBot="1" x14ac:dyDescent="0.25">
      <c r="A1" s="1" t="s">
        <v>0</v>
      </c>
      <c r="B1" s="2"/>
      <c r="C1" s="2"/>
      <c r="D1" s="2"/>
      <c r="E1" s="2"/>
      <c r="F1" s="2"/>
      <c r="G1" s="2"/>
    </row>
    <row r="2" spans="1:57" ht="12.75" customHeight="1" x14ac:dyDescent="0.2">
      <c r="A2" s="3" t="s">
        <v>1</v>
      </c>
      <c r="B2" s="4"/>
      <c r="C2" s="5">
        <f>Rekapitulace!H1</f>
        <v>0</v>
      </c>
      <c r="D2" s="5"/>
      <c r="E2" s="6"/>
      <c r="F2" s="7" t="s">
        <v>2</v>
      </c>
      <c r="G2" s="8"/>
    </row>
    <row r="3" spans="1:57" ht="3" hidden="1" customHeight="1" x14ac:dyDescent="0.2">
      <c r="A3" s="9"/>
      <c r="B3" s="10"/>
      <c r="C3" s="11"/>
      <c r="D3" s="11"/>
      <c r="E3" s="12"/>
      <c r="F3" s="13"/>
      <c r="G3" s="14"/>
    </row>
    <row r="4" spans="1:57" ht="12" customHeight="1" x14ac:dyDescent="0.2">
      <c r="A4" s="15" t="s">
        <v>3</v>
      </c>
      <c r="B4" s="10"/>
      <c r="C4" s="11" t="s">
        <v>4</v>
      </c>
      <c r="D4" s="11"/>
      <c r="E4" s="12"/>
      <c r="F4" s="13" t="s">
        <v>5</v>
      </c>
      <c r="G4" s="16"/>
    </row>
    <row r="5" spans="1:57" ht="12.95" customHeight="1" x14ac:dyDescent="0.2">
      <c r="A5" s="17" t="s">
        <v>138</v>
      </c>
      <c r="B5" s="18"/>
      <c r="C5" s="19" t="s">
        <v>141</v>
      </c>
      <c r="D5" s="20"/>
      <c r="E5" s="18"/>
      <c r="F5" s="13" t="s">
        <v>7</v>
      </c>
      <c r="G5" s="14"/>
    </row>
    <row r="6" spans="1:57" ht="12.95" customHeight="1" x14ac:dyDescent="0.2">
      <c r="A6" s="15" t="s">
        <v>8</v>
      </c>
      <c r="B6" s="10"/>
      <c r="C6" s="11" t="s">
        <v>135</v>
      </c>
      <c r="D6" s="11"/>
      <c r="E6" s="12"/>
      <c r="F6" s="21" t="s">
        <v>9</v>
      </c>
      <c r="G6" s="22">
        <v>0</v>
      </c>
      <c r="O6" s="23"/>
    </row>
    <row r="7" spans="1:57" ht="12.95" customHeight="1" x14ac:dyDescent="0.2">
      <c r="A7" s="24"/>
      <c r="B7" s="25"/>
      <c r="C7" s="26" t="s">
        <v>142</v>
      </c>
      <c r="D7" s="27"/>
      <c r="E7" s="27"/>
      <c r="F7" s="28" t="s">
        <v>10</v>
      </c>
      <c r="G7" s="22">
        <f>IF(PocetMJ=0,,ROUND((F30+F32)/PocetMJ,1))</f>
        <v>0</v>
      </c>
    </row>
    <row r="8" spans="1:57" x14ac:dyDescent="0.2">
      <c r="A8" s="29" t="s">
        <v>11</v>
      </c>
      <c r="B8" s="13"/>
      <c r="C8" s="148" t="s">
        <v>136</v>
      </c>
      <c r="D8" s="148"/>
      <c r="E8" s="149"/>
      <c r="F8" s="30" t="s">
        <v>12</v>
      </c>
      <c r="G8" s="31"/>
      <c r="H8" s="32"/>
      <c r="I8" s="33"/>
    </row>
    <row r="9" spans="1:57" x14ac:dyDescent="0.2">
      <c r="A9" s="29" t="s">
        <v>13</v>
      </c>
      <c r="B9" s="13"/>
      <c r="C9" s="148" t="str">
        <f>Projektant</f>
        <v>INTAR a.s.</v>
      </c>
      <c r="D9" s="148"/>
      <c r="E9" s="149"/>
      <c r="F9" s="13"/>
      <c r="G9" s="34"/>
      <c r="H9" s="35"/>
    </row>
    <row r="10" spans="1:57" x14ac:dyDescent="0.2">
      <c r="A10" s="29" t="s">
        <v>14</v>
      </c>
      <c r="B10" s="13"/>
      <c r="C10" s="148" t="s">
        <v>137</v>
      </c>
      <c r="D10" s="148"/>
      <c r="E10" s="148"/>
      <c r="F10" s="36"/>
      <c r="G10" s="37"/>
      <c r="H10" s="38"/>
    </row>
    <row r="11" spans="1:57" ht="13.5" customHeight="1" x14ac:dyDescent="0.2">
      <c r="A11" s="29" t="s">
        <v>15</v>
      </c>
      <c r="B11" s="13"/>
      <c r="C11" s="148" t="s">
        <v>55</v>
      </c>
      <c r="D11" s="148"/>
      <c r="E11" s="148"/>
      <c r="F11" s="39" t="s">
        <v>16</v>
      </c>
      <c r="G11" s="40" t="s">
        <v>140</v>
      </c>
      <c r="H11" s="35"/>
      <c r="BA11" s="41"/>
      <c r="BB11" s="41"/>
      <c r="BC11" s="41"/>
      <c r="BD11" s="41"/>
      <c r="BE11" s="41"/>
    </row>
    <row r="12" spans="1:57" ht="12.75" customHeight="1" x14ac:dyDescent="0.2">
      <c r="A12" s="42" t="s">
        <v>17</v>
      </c>
      <c r="B12" s="10"/>
      <c r="C12" s="148" t="s">
        <v>139</v>
      </c>
      <c r="D12" s="148"/>
      <c r="E12" s="148"/>
      <c r="F12" s="43" t="s">
        <v>18</v>
      </c>
      <c r="G12" s="44"/>
      <c r="H12" s="35"/>
    </row>
    <row r="13" spans="1:57" ht="28.5" customHeight="1" thickBot="1" x14ac:dyDescent="0.25">
      <c r="A13" s="45" t="s">
        <v>19</v>
      </c>
      <c r="B13" s="46"/>
      <c r="C13" s="46"/>
      <c r="D13" s="46"/>
      <c r="E13" s="47"/>
      <c r="F13" s="47"/>
      <c r="G13" s="48"/>
      <c r="H13" s="35"/>
    </row>
    <row r="14" spans="1:57" ht="17.25" customHeight="1" thickBot="1" x14ac:dyDescent="0.25">
      <c r="A14" s="49" t="s">
        <v>20</v>
      </c>
      <c r="B14" s="50"/>
      <c r="C14" s="51"/>
      <c r="D14" s="52" t="s">
        <v>21</v>
      </c>
      <c r="E14" s="53"/>
      <c r="F14" s="53"/>
      <c r="G14" s="51"/>
    </row>
    <row r="15" spans="1:57" ht="15.95" customHeight="1" x14ac:dyDescent="0.2">
      <c r="A15" s="54"/>
      <c r="B15" s="55" t="s">
        <v>22</v>
      </c>
      <c r="C15" s="56">
        <f>HSV</f>
        <v>0</v>
      </c>
      <c r="D15" s="57"/>
      <c r="E15" s="58"/>
      <c r="F15" s="59"/>
      <c r="G15" s="56"/>
    </row>
    <row r="16" spans="1:57" ht="15.95" customHeight="1" x14ac:dyDescent="0.2">
      <c r="A16" s="54" t="s">
        <v>23</v>
      </c>
      <c r="B16" s="55" t="s">
        <v>24</v>
      </c>
      <c r="C16" s="56">
        <f>PSV</f>
        <v>0</v>
      </c>
      <c r="D16" s="9"/>
      <c r="E16" s="60"/>
      <c r="F16" s="61"/>
      <c r="G16" s="56"/>
    </row>
    <row r="17" spans="1:7" ht="15.95" customHeight="1" x14ac:dyDescent="0.2">
      <c r="A17" s="54" t="s">
        <v>25</v>
      </c>
      <c r="B17" s="55" t="s">
        <v>26</v>
      </c>
      <c r="C17" s="56">
        <f>Mont</f>
        <v>0</v>
      </c>
      <c r="D17" s="9"/>
      <c r="E17" s="60"/>
      <c r="F17" s="61"/>
      <c r="G17" s="56"/>
    </row>
    <row r="18" spans="1:7" ht="15.95" customHeight="1" x14ac:dyDescent="0.2">
      <c r="A18" s="62" t="s">
        <v>27</v>
      </c>
      <c r="B18" s="63" t="s">
        <v>28</v>
      </c>
      <c r="C18" s="56">
        <f>Dodavka</f>
        <v>0</v>
      </c>
      <c r="D18" s="9"/>
      <c r="E18" s="60"/>
      <c r="F18" s="61"/>
      <c r="G18" s="56"/>
    </row>
    <row r="19" spans="1:7" ht="15.95" customHeight="1" x14ac:dyDescent="0.2">
      <c r="A19" s="64" t="s">
        <v>29</v>
      </c>
      <c r="B19" s="55"/>
      <c r="C19" s="56">
        <f>SUM(C15:C18)</f>
        <v>0</v>
      </c>
      <c r="D19" s="9"/>
      <c r="E19" s="60"/>
      <c r="F19" s="61"/>
      <c r="G19" s="56"/>
    </row>
    <row r="20" spans="1:7" ht="15.95" customHeight="1" x14ac:dyDescent="0.2">
      <c r="A20" s="64"/>
      <c r="B20" s="55"/>
      <c r="C20" s="56"/>
      <c r="D20" s="9"/>
      <c r="E20" s="60"/>
      <c r="F20" s="61"/>
      <c r="G20" s="56"/>
    </row>
    <row r="21" spans="1:7" ht="15.95" customHeight="1" x14ac:dyDescent="0.2">
      <c r="A21" s="64" t="s">
        <v>30</v>
      </c>
      <c r="B21" s="55"/>
      <c r="C21" s="56">
        <f>HZS</f>
        <v>0</v>
      </c>
      <c r="D21" s="9"/>
      <c r="E21" s="60"/>
      <c r="F21" s="61"/>
      <c r="G21" s="56"/>
    </row>
    <row r="22" spans="1:7" ht="15.95" customHeight="1" x14ac:dyDescent="0.2">
      <c r="A22" s="65" t="s">
        <v>31</v>
      </c>
      <c r="B22" s="66"/>
      <c r="C22" s="56">
        <f>C19+C21</f>
        <v>0</v>
      </c>
      <c r="D22" s="9"/>
      <c r="E22" s="60"/>
      <c r="F22" s="61"/>
      <c r="G22" s="56"/>
    </row>
    <row r="23" spans="1:7" ht="15.95" customHeight="1" thickBot="1" x14ac:dyDescent="0.25">
      <c r="A23" s="144" t="s">
        <v>32</v>
      </c>
      <c r="B23" s="145"/>
      <c r="C23" s="67">
        <f>C22+G23</f>
        <v>0</v>
      </c>
      <c r="D23" s="68"/>
      <c r="E23" s="69"/>
      <c r="F23" s="70"/>
      <c r="G23" s="56"/>
    </row>
    <row r="24" spans="1:7" x14ac:dyDescent="0.2">
      <c r="A24" s="71" t="s">
        <v>33</v>
      </c>
      <c r="B24" s="72"/>
      <c r="C24" s="73"/>
      <c r="D24" s="72" t="s">
        <v>34</v>
      </c>
      <c r="E24" s="72"/>
      <c r="F24" s="74" t="s">
        <v>35</v>
      </c>
      <c r="G24" s="75"/>
    </row>
    <row r="25" spans="1:7" x14ac:dyDescent="0.2">
      <c r="A25" s="65" t="s">
        <v>36</v>
      </c>
      <c r="B25" s="66"/>
      <c r="C25" s="76"/>
      <c r="D25" s="66" t="s">
        <v>36</v>
      </c>
      <c r="E25" s="77"/>
      <c r="F25" s="78" t="s">
        <v>36</v>
      </c>
      <c r="G25" s="79"/>
    </row>
    <row r="26" spans="1:7" ht="37.5" customHeight="1" x14ac:dyDescent="0.2">
      <c r="A26" s="65" t="s">
        <v>37</v>
      </c>
      <c r="B26" s="80"/>
      <c r="C26" s="76"/>
      <c r="D26" s="66" t="s">
        <v>37</v>
      </c>
      <c r="E26" s="77"/>
      <c r="F26" s="78" t="s">
        <v>37</v>
      </c>
      <c r="G26" s="79"/>
    </row>
    <row r="27" spans="1:7" x14ac:dyDescent="0.2">
      <c r="A27" s="65"/>
      <c r="B27" s="81"/>
      <c r="C27" s="76"/>
      <c r="D27" s="66"/>
      <c r="E27" s="77"/>
      <c r="F27" s="78"/>
      <c r="G27" s="79"/>
    </row>
    <row r="28" spans="1:7" x14ac:dyDescent="0.2">
      <c r="A28" s="65" t="s">
        <v>38</v>
      </c>
      <c r="B28" s="66"/>
      <c r="C28" s="76"/>
      <c r="D28" s="78" t="s">
        <v>39</v>
      </c>
      <c r="E28" s="76"/>
      <c r="F28" s="82" t="s">
        <v>39</v>
      </c>
      <c r="G28" s="79"/>
    </row>
    <row r="29" spans="1:7" ht="69" customHeight="1" x14ac:dyDescent="0.2">
      <c r="A29" s="65"/>
      <c r="B29" s="66"/>
      <c r="C29" s="83"/>
      <c r="D29" s="84"/>
      <c r="E29" s="83"/>
      <c r="F29" s="66"/>
      <c r="G29" s="79"/>
    </row>
    <row r="30" spans="1:7" x14ac:dyDescent="0.2">
      <c r="A30" s="85" t="s">
        <v>40</v>
      </c>
      <c r="B30" s="86"/>
      <c r="C30" s="87">
        <v>21</v>
      </c>
      <c r="D30" s="86" t="s">
        <v>41</v>
      </c>
      <c r="E30" s="88"/>
      <c r="F30" s="146">
        <f>C23-F32</f>
        <v>0</v>
      </c>
      <c r="G30" s="147"/>
    </row>
    <row r="31" spans="1:7" x14ac:dyDescent="0.2">
      <c r="A31" s="85" t="s">
        <v>42</v>
      </c>
      <c r="B31" s="86"/>
      <c r="C31" s="87">
        <f>SazbaDPH1</f>
        <v>21</v>
      </c>
      <c r="D31" s="86" t="s">
        <v>43</v>
      </c>
      <c r="E31" s="88"/>
      <c r="F31" s="146">
        <f>ROUND(PRODUCT(F30,C31/100),0)</f>
        <v>0</v>
      </c>
      <c r="G31" s="147"/>
    </row>
    <row r="32" spans="1:7" x14ac:dyDescent="0.2">
      <c r="A32" s="85" t="s">
        <v>40</v>
      </c>
      <c r="B32" s="86"/>
      <c r="C32" s="87">
        <v>0</v>
      </c>
      <c r="D32" s="86" t="s">
        <v>43</v>
      </c>
      <c r="E32" s="88"/>
      <c r="F32" s="146">
        <v>0</v>
      </c>
      <c r="G32" s="147"/>
    </row>
    <row r="33" spans="1:8" x14ac:dyDescent="0.2">
      <c r="A33" s="85" t="s">
        <v>42</v>
      </c>
      <c r="B33" s="89"/>
      <c r="C33" s="90">
        <f>SazbaDPH2</f>
        <v>0</v>
      </c>
      <c r="D33" s="86" t="s">
        <v>43</v>
      </c>
      <c r="E33" s="61"/>
      <c r="F33" s="146">
        <f>ROUND(PRODUCT(F32,C33/100),0)</f>
        <v>0</v>
      </c>
      <c r="G33" s="147"/>
    </row>
    <row r="34" spans="1:8" s="94" customFormat="1" ht="19.5" customHeight="1" thickBot="1" x14ac:dyDescent="0.3">
      <c r="A34" s="91" t="s">
        <v>44</v>
      </c>
      <c r="B34" s="92"/>
      <c r="C34" s="92"/>
      <c r="D34" s="92"/>
      <c r="E34" s="93"/>
      <c r="F34" s="141">
        <f>ROUND(SUM(F30:F33),0)</f>
        <v>0</v>
      </c>
      <c r="G34" s="142"/>
    </row>
    <row r="36" spans="1:8" x14ac:dyDescent="0.2">
      <c r="A36" s="95" t="s">
        <v>45</v>
      </c>
      <c r="B36" s="95"/>
      <c r="C36" s="95"/>
      <c r="D36" s="95"/>
      <c r="E36" s="95"/>
      <c r="F36" s="95"/>
      <c r="G36" s="95"/>
      <c r="H36" t="s">
        <v>6</v>
      </c>
    </row>
    <row r="37" spans="1:8" ht="14.25" customHeight="1" x14ac:dyDescent="0.2">
      <c r="A37" s="95"/>
      <c r="B37" s="143"/>
      <c r="C37" s="143"/>
      <c r="D37" s="143"/>
      <c r="E37" s="143"/>
      <c r="F37" s="143"/>
      <c r="G37" s="143"/>
      <c r="H37" t="s">
        <v>6</v>
      </c>
    </row>
    <row r="38" spans="1:8" ht="12.75" customHeight="1" x14ac:dyDescent="0.2">
      <c r="A38" s="96"/>
      <c r="B38" s="143"/>
      <c r="C38" s="143"/>
      <c r="D38" s="143"/>
      <c r="E38" s="143"/>
      <c r="F38" s="143"/>
      <c r="G38" s="143"/>
      <c r="H38" t="s">
        <v>6</v>
      </c>
    </row>
    <row r="39" spans="1:8" x14ac:dyDescent="0.2">
      <c r="A39" s="96"/>
      <c r="B39" s="143"/>
      <c r="C39" s="143"/>
      <c r="D39" s="143"/>
      <c r="E39" s="143"/>
      <c r="F39" s="143"/>
      <c r="G39" s="143"/>
      <c r="H39" t="s">
        <v>6</v>
      </c>
    </row>
    <row r="40" spans="1:8" x14ac:dyDescent="0.2">
      <c r="A40" s="96"/>
      <c r="B40" s="143"/>
      <c r="C40" s="143"/>
      <c r="D40" s="143"/>
      <c r="E40" s="143"/>
      <c r="F40" s="143"/>
      <c r="G40" s="143"/>
      <c r="H40" t="s">
        <v>6</v>
      </c>
    </row>
    <row r="41" spans="1:8" x14ac:dyDescent="0.2">
      <c r="A41" s="96"/>
      <c r="B41" s="143"/>
      <c r="C41" s="143"/>
      <c r="D41" s="143"/>
      <c r="E41" s="143"/>
      <c r="F41" s="143"/>
      <c r="G41" s="143"/>
      <c r="H41" t="s">
        <v>6</v>
      </c>
    </row>
    <row r="42" spans="1:8" x14ac:dyDescent="0.2">
      <c r="A42" s="96"/>
      <c r="B42" s="143"/>
      <c r="C42" s="143"/>
      <c r="D42" s="143"/>
      <c r="E42" s="143"/>
      <c r="F42" s="143"/>
      <c r="G42" s="143"/>
      <c r="H42" t="s">
        <v>6</v>
      </c>
    </row>
    <row r="43" spans="1:8" x14ac:dyDescent="0.2">
      <c r="A43" s="96"/>
      <c r="B43" s="143"/>
      <c r="C43" s="143"/>
      <c r="D43" s="143"/>
      <c r="E43" s="143"/>
      <c r="F43" s="143"/>
      <c r="G43" s="143"/>
      <c r="H43" t="s">
        <v>6</v>
      </c>
    </row>
    <row r="44" spans="1:8" x14ac:dyDescent="0.2">
      <c r="A44" s="96"/>
      <c r="B44" s="143"/>
      <c r="C44" s="143"/>
      <c r="D44" s="143"/>
      <c r="E44" s="143"/>
      <c r="F44" s="143"/>
      <c r="G44" s="143"/>
      <c r="H44" t="s">
        <v>6</v>
      </c>
    </row>
    <row r="45" spans="1:8" ht="0.75" customHeight="1" x14ac:dyDescent="0.2">
      <c r="A45" s="96"/>
      <c r="B45" s="143"/>
      <c r="C45" s="143"/>
      <c r="D45" s="143"/>
      <c r="E45" s="143"/>
      <c r="F45" s="143"/>
      <c r="G45" s="143"/>
      <c r="H45" t="s">
        <v>6</v>
      </c>
    </row>
    <row r="46" spans="1:8" x14ac:dyDescent="0.2">
      <c r="B46" s="140"/>
      <c r="C46" s="140"/>
      <c r="D46" s="140"/>
      <c r="E46" s="140"/>
      <c r="F46" s="140"/>
      <c r="G46" s="140"/>
    </row>
    <row r="47" spans="1:8" x14ac:dyDescent="0.2">
      <c r="B47" s="140"/>
      <c r="C47" s="140"/>
      <c r="D47" s="140"/>
      <c r="E47" s="140"/>
      <c r="F47" s="140"/>
      <c r="G47" s="140"/>
    </row>
    <row r="48" spans="1:8" x14ac:dyDescent="0.2">
      <c r="B48" s="140"/>
      <c r="C48" s="140"/>
      <c r="D48" s="140"/>
      <c r="E48" s="140"/>
      <c r="F48" s="140"/>
      <c r="G48" s="140"/>
    </row>
    <row r="49" spans="2:7" x14ac:dyDescent="0.2">
      <c r="B49" s="140"/>
      <c r="C49" s="140"/>
      <c r="D49" s="140"/>
      <c r="E49" s="140"/>
      <c r="F49" s="140"/>
      <c r="G49" s="140"/>
    </row>
    <row r="50" spans="2:7" x14ac:dyDescent="0.2">
      <c r="B50" s="140"/>
      <c r="C50" s="140"/>
      <c r="D50" s="140"/>
      <c r="E50" s="140"/>
      <c r="F50" s="140"/>
      <c r="G50" s="140"/>
    </row>
    <row r="51" spans="2:7" x14ac:dyDescent="0.2">
      <c r="B51" s="140"/>
      <c r="C51" s="140"/>
      <c r="D51" s="140"/>
      <c r="E51" s="140"/>
      <c r="F51" s="140"/>
      <c r="G51" s="140"/>
    </row>
    <row r="52" spans="2:7" x14ac:dyDescent="0.2">
      <c r="B52" s="140"/>
      <c r="C52" s="140"/>
      <c r="D52" s="140"/>
      <c r="E52" s="140"/>
      <c r="F52" s="140"/>
      <c r="G52" s="140"/>
    </row>
    <row r="53" spans="2:7" x14ac:dyDescent="0.2">
      <c r="B53" s="140"/>
      <c r="C53" s="140"/>
      <c r="D53" s="140"/>
      <c r="E53" s="140"/>
      <c r="F53" s="140"/>
      <c r="G53" s="140"/>
    </row>
    <row r="54" spans="2:7" x14ac:dyDescent="0.2">
      <c r="B54" s="140"/>
      <c r="C54" s="140"/>
      <c r="D54" s="140"/>
      <c r="E54" s="140"/>
      <c r="F54" s="140"/>
      <c r="G54" s="140"/>
    </row>
    <row r="55" spans="2:7" x14ac:dyDescent="0.2">
      <c r="B55" s="140"/>
      <c r="C55" s="140"/>
      <c r="D55" s="140"/>
      <c r="E55" s="140"/>
      <c r="F55" s="140"/>
      <c r="G55" s="140"/>
    </row>
  </sheetData>
  <sheetProtection sheet="1" objects="1" scenarios="1"/>
  <mergeCells count="22">
    <mergeCell ref="C8:E8"/>
    <mergeCell ref="C9:E9"/>
    <mergeCell ref="C10:E10"/>
    <mergeCell ref="C11:E11"/>
    <mergeCell ref="C12:E12"/>
    <mergeCell ref="A23:B23"/>
    <mergeCell ref="F30:G30"/>
    <mergeCell ref="F31:G31"/>
    <mergeCell ref="F32:G32"/>
    <mergeCell ref="F33:G33"/>
    <mergeCell ref="F34:G34"/>
    <mergeCell ref="B37:G45"/>
    <mergeCell ref="B52:G52"/>
    <mergeCell ref="B53:G53"/>
    <mergeCell ref="B54:G54"/>
    <mergeCell ref="B55:G55"/>
    <mergeCell ref="B46:G46"/>
    <mergeCell ref="B47:G47"/>
    <mergeCell ref="B48:G48"/>
    <mergeCell ref="B49:G49"/>
    <mergeCell ref="B50:G50"/>
    <mergeCell ref="B51:G51"/>
  </mergeCells>
  <pageMargins left="0.59055118110236227" right="0.39370078740157483" top="0.59055118110236227" bottom="0.98425196850393704" header="0.19685039370078741" footer="0.51181102362204722"/>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dimension ref="A1:K70"/>
  <sheetViews>
    <sheetView workbookViewId="0">
      <selection activeCell="E18" sqref="E18"/>
    </sheetView>
  </sheetViews>
  <sheetFormatPr defaultRowHeight="12.75" x14ac:dyDescent="0.2"/>
  <cols>
    <col min="1" max="1" width="3" customWidth="1"/>
    <col min="2" max="2" width="13" customWidth="1"/>
    <col min="3" max="3" width="5.7109375" customWidth="1"/>
    <col min="4" max="4" width="18.42578125" customWidth="1"/>
    <col min="5" max="5" width="11.28515625" customWidth="1"/>
    <col min="6" max="6" width="10.85546875" customWidth="1"/>
    <col min="7" max="7" width="11" customWidth="1"/>
    <col min="8" max="8" width="11.140625" customWidth="1"/>
    <col min="9" max="9" width="10.7109375" customWidth="1"/>
  </cols>
  <sheetData>
    <row r="1" spans="1:9" ht="13.5" thickTop="1" x14ac:dyDescent="0.2">
      <c r="A1" s="150" t="s">
        <v>46</v>
      </c>
      <c r="B1" s="151"/>
      <c r="C1" s="97" t="s">
        <v>135</v>
      </c>
      <c r="D1" s="98"/>
      <c r="E1" s="99"/>
      <c r="F1" s="98"/>
      <c r="G1" s="100" t="s">
        <v>47</v>
      </c>
      <c r="H1" s="101"/>
      <c r="I1" s="102"/>
    </row>
    <row r="2" spans="1:9" ht="27" customHeight="1" thickBot="1" x14ac:dyDescent="0.25">
      <c r="A2" s="152" t="s">
        <v>48</v>
      </c>
      <c r="B2" s="153"/>
      <c r="C2" s="157" t="s">
        <v>143</v>
      </c>
      <c r="D2" s="158"/>
      <c r="E2" s="158"/>
      <c r="F2" s="159"/>
      <c r="G2" s="154"/>
      <c r="H2" s="155"/>
      <c r="I2" s="156"/>
    </row>
    <row r="3" spans="1:9" ht="13.5" thickTop="1" x14ac:dyDescent="0.2">
      <c r="A3" s="77"/>
      <c r="B3" s="77"/>
      <c r="C3" s="77"/>
      <c r="D3" s="77"/>
      <c r="E3" s="77"/>
      <c r="F3" s="66"/>
      <c r="G3" s="77"/>
      <c r="H3" s="77"/>
      <c r="I3" s="77"/>
    </row>
    <row r="4" spans="1:9" ht="19.5" customHeight="1" x14ac:dyDescent="0.25">
      <c r="A4" s="103" t="s">
        <v>49</v>
      </c>
      <c r="B4" s="104"/>
      <c r="C4" s="104"/>
      <c r="D4" s="104"/>
      <c r="E4" s="105"/>
      <c r="F4" s="104"/>
      <c r="G4" s="104"/>
      <c r="H4" s="104"/>
      <c r="I4" s="104"/>
    </row>
    <row r="5" spans="1:9" ht="13.5" thickBot="1" x14ac:dyDescent="0.25">
      <c r="A5" s="77"/>
      <c r="B5" s="77"/>
      <c r="C5" s="77"/>
      <c r="D5" s="77"/>
      <c r="E5" s="77"/>
      <c r="F5" s="77"/>
      <c r="G5" s="77"/>
      <c r="H5" s="77"/>
      <c r="I5" s="77"/>
    </row>
    <row r="6" spans="1:9" s="35" customFormat="1" ht="13.5" thickBot="1" x14ac:dyDescent="0.25">
      <c r="A6" s="106"/>
      <c r="B6" s="107" t="s">
        <v>50</v>
      </c>
      <c r="C6" s="107"/>
      <c r="D6" s="108"/>
      <c r="E6" s="109" t="s">
        <v>51</v>
      </c>
      <c r="F6" s="110" t="s">
        <v>52</v>
      </c>
      <c r="G6" s="110" t="s">
        <v>129</v>
      </c>
      <c r="H6" s="110" t="s">
        <v>53</v>
      </c>
      <c r="I6" s="111" t="s">
        <v>30</v>
      </c>
    </row>
    <row r="7" spans="1:9" s="35" customFormat="1" x14ac:dyDescent="0.2">
      <c r="A7" s="124"/>
      <c r="B7" s="112" t="s">
        <v>65</v>
      </c>
      <c r="C7" s="66"/>
      <c r="D7" s="113"/>
      <c r="E7" s="125">
        <v>0</v>
      </c>
      <c r="F7" s="125">
        <v>0</v>
      </c>
      <c r="G7" s="125">
        <f>'IO 03 - osvětlení obchůzné kom'!G10</f>
        <v>0</v>
      </c>
      <c r="H7" s="125">
        <v>0</v>
      </c>
      <c r="I7" s="125">
        <v>0</v>
      </c>
    </row>
    <row r="8" spans="1:9" s="35" customFormat="1" x14ac:dyDescent="0.2">
      <c r="A8" s="124"/>
      <c r="B8" s="112" t="s">
        <v>71</v>
      </c>
      <c r="C8" s="66"/>
      <c r="D8" s="113"/>
      <c r="E8" s="125">
        <v>0</v>
      </c>
      <c r="F8" s="125">
        <v>0</v>
      </c>
      <c r="G8" s="125">
        <f>'IO 03 - osvětlení obchůzné kom'!G13</f>
        <v>0</v>
      </c>
      <c r="H8" s="125">
        <v>0</v>
      </c>
      <c r="I8" s="125">
        <v>0</v>
      </c>
    </row>
    <row r="9" spans="1:9" s="35" customFormat="1" x14ac:dyDescent="0.2">
      <c r="A9" s="124"/>
      <c r="B9" s="112" t="s">
        <v>130</v>
      </c>
      <c r="C9" s="66"/>
      <c r="D9" s="113"/>
      <c r="E9" s="125">
        <v>0</v>
      </c>
      <c r="F9" s="125">
        <v>0</v>
      </c>
      <c r="G9" s="125">
        <f>'IO 03 - osvětlení obchůzné kom'!G17</f>
        <v>0</v>
      </c>
      <c r="H9" s="125">
        <v>0</v>
      </c>
      <c r="I9" s="125">
        <v>0</v>
      </c>
    </row>
    <row r="10" spans="1:9" s="35" customFormat="1" x14ac:dyDescent="0.2">
      <c r="A10" s="124"/>
      <c r="B10" s="112" t="s">
        <v>131</v>
      </c>
      <c r="C10" s="66"/>
      <c r="D10" s="113"/>
      <c r="E10" s="125">
        <v>0</v>
      </c>
      <c r="F10" s="125">
        <v>0</v>
      </c>
      <c r="G10" s="125">
        <f>'IO 03 - osvětlení obchůzné kom'!G21</f>
        <v>0</v>
      </c>
      <c r="H10" s="125">
        <v>0</v>
      </c>
      <c r="I10" s="125">
        <v>0</v>
      </c>
    </row>
    <row r="11" spans="1:9" s="35" customFormat="1" x14ac:dyDescent="0.2">
      <c r="A11" s="124"/>
      <c r="B11" s="112" t="s">
        <v>132</v>
      </c>
      <c r="C11" s="66"/>
      <c r="D11" s="113"/>
      <c r="E11" s="125">
        <v>0</v>
      </c>
      <c r="F11" s="125">
        <v>0</v>
      </c>
      <c r="G11" s="125">
        <f>'IO 03 - osvětlení obchůzné kom'!G25</f>
        <v>0</v>
      </c>
      <c r="H11" s="125">
        <v>0</v>
      </c>
      <c r="I11" s="125">
        <v>0</v>
      </c>
    </row>
    <row r="12" spans="1:9" s="35" customFormat="1" x14ac:dyDescent="0.2">
      <c r="A12" s="124"/>
      <c r="B12" s="112" t="s">
        <v>133</v>
      </c>
      <c r="C12" s="66"/>
      <c r="D12" s="113"/>
      <c r="E12" s="125">
        <v>0</v>
      </c>
      <c r="F12" s="125">
        <v>0</v>
      </c>
      <c r="G12" s="125">
        <f>'IO 03 - osvětlení obchůzné kom'!G31</f>
        <v>0</v>
      </c>
      <c r="H12" s="125">
        <v>0</v>
      </c>
      <c r="I12" s="125">
        <v>0</v>
      </c>
    </row>
    <row r="13" spans="1:9" s="35" customFormat="1" x14ac:dyDescent="0.2">
      <c r="A13" s="124"/>
      <c r="B13" s="112" t="s">
        <v>89</v>
      </c>
      <c r="C13" s="66"/>
      <c r="D13" s="113"/>
      <c r="E13" s="125">
        <v>0</v>
      </c>
      <c r="F13" s="125">
        <v>0</v>
      </c>
      <c r="G13" s="125">
        <v>0</v>
      </c>
      <c r="H13" s="125">
        <f>'IO 03 - osvětlení obchůzné kom'!G38</f>
        <v>0</v>
      </c>
      <c r="I13" s="125">
        <v>0</v>
      </c>
    </row>
    <row r="14" spans="1:9" s="35" customFormat="1" x14ac:dyDescent="0.2">
      <c r="A14" s="124"/>
      <c r="B14" s="112" t="s">
        <v>91</v>
      </c>
      <c r="C14" s="66"/>
      <c r="D14" s="113"/>
      <c r="E14" s="125">
        <v>0</v>
      </c>
      <c r="F14" s="125">
        <v>0</v>
      </c>
      <c r="G14" s="125">
        <v>0</v>
      </c>
      <c r="H14" s="125">
        <v>0</v>
      </c>
      <c r="I14" s="125">
        <f>'IO 03 - osvětlení obchůzné kom'!G51</f>
        <v>0</v>
      </c>
    </row>
    <row r="15" spans="1:9" s="35" customFormat="1" x14ac:dyDescent="0.2">
      <c r="A15" s="124"/>
      <c r="B15" s="112" t="s">
        <v>104</v>
      </c>
      <c r="C15" s="66"/>
      <c r="D15" s="113"/>
      <c r="E15" s="125">
        <v>0</v>
      </c>
      <c r="F15" s="125">
        <v>0</v>
      </c>
      <c r="G15" s="125">
        <v>0</v>
      </c>
      <c r="H15" s="125">
        <f>'IO 03 - osvětlení obchůzné kom'!G57</f>
        <v>0</v>
      </c>
      <c r="I15" s="125">
        <v>0</v>
      </c>
    </row>
    <row r="16" spans="1:9" s="35" customFormat="1" x14ac:dyDescent="0.2">
      <c r="A16" s="124"/>
      <c r="B16" s="112" t="s">
        <v>113</v>
      </c>
      <c r="C16" s="66"/>
      <c r="D16" s="113"/>
      <c r="E16" s="125">
        <v>0</v>
      </c>
      <c r="F16" s="125">
        <v>0</v>
      </c>
      <c r="G16" s="125">
        <v>0</v>
      </c>
      <c r="H16" s="125">
        <f>'IO 03 - osvětlení obchůzné kom'!G65</f>
        <v>0</v>
      </c>
      <c r="I16" s="125">
        <v>0</v>
      </c>
    </row>
    <row r="17" spans="1:11" s="35" customFormat="1" ht="13.5" thickBot="1" x14ac:dyDescent="0.25">
      <c r="A17" s="124"/>
      <c r="B17" s="112" t="s">
        <v>134</v>
      </c>
      <c r="C17" s="66"/>
      <c r="D17" s="113"/>
      <c r="E17" s="125">
        <v>0</v>
      </c>
      <c r="F17" s="125">
        <v>0</v>
      </c>
      <c r="G17" s="125">
        <v>0</v>
      </c>
      <c r="H17" s="125">
        <f>'IO 03 - osvětlení obchůzné kom'!G68</f>
        <v>0</v>
      </c>
      <c r="I17" s="125">
        <v>0</v>
      </c>
    </row>
    <row r="18" spans="1:11" s="120" customFormat="1" ht="13.5" thickBot="1" x14ac:dyDescent="0.25">
      <c r="A18" s="114"/>
      <c r="B18" s="115" t="s">
        <v>54</v>
      </c>
      <c r="C18" s="115"/>
      <c r="D18" s="116"/>
      <c r="E18" s="117">
        <f>SUM(E7:E17)</f>
        <v>0</v>
      </c>
      <c r="F18" s="118">
        <f>SUM(F7:F17)</f>
        <v>0</v>
      </c>
      <c r="G18" s="118">
        <f>SUM(G7:G17)</f>
        <v>0</v>
      </c>
      <c r="H18" s="118">
        <f>SUM(H7:H17)</f>
        <v>0</v>
      </c>
      <c r="I18" s="119">
        <f>SUM(I7:I17)</f>
        <v>0</v>
      </c>
      <c r="K18" s="139"/>
    </row>
    <row r="19" spans="1:11" x14ac:dyDescent="0.2">
      <c r="A19" s="66"/>
      <c r="B19" s="66"/>
      <c r="C19" s="66"/>
      <c r="D19" s="66"/>
      <c r="E19" s="66"/>
      <c r="F19" s="66"/>
      <c r="G19" s="66"/>
      <c r="H19" s="66"/>
      <c r="I19" s="66"/>
    </row>
    <row r="21" spans="1:11" x14ac:dyDescent="0.2">
      <c r="B21" s="120"/>
      <c r="F21" s="121"/>
      <c r="G21" s="122"/>
      <c r="H21" s="122"/>
      <c r="I21" s="123"/>
    </row>
    <row r="22" spans="1:11" x14ac:dyDescent="0.2">
      <c r="F22" s="121"/>
      <c r="G22" s="122"/>
      <c r="H22" s="122"/>
      <c r="I22" s="123"/>
    </row>
    <row r="23" spans="1:11" x14ac:dyDescent="0.2">
      <c r="F23" s="121"/>
      <c r="G23" s="122"/>
      <c r="H23" s="122"/>
      <c r="I23" s="123"/>
    </row>
    <row r="24" spans="1:11" x14ac:dyDescent="0.2">
      <c r="F24" s="121"/>
      <c r="G24" s="122"/>
      <c r="H24" s="122"/>
      <c r="I24" s="123"/>
    </row>
    <row r="25" spans="1:11" x14ac:dyDescent="0.2">
      <c r="F25" s="121"/>
      <c r="G25" s="122"/>
      <c r="H25" s="122"/>
      <c r="I25" s="123"/>
    </row>
    <row r="26" spans="1:11" x14ac:dyDescent="0.2">
      <c r="F26" s="121"/>
      <c r="G26" s="122"/>
      <c r="H26" s="122"/>
      <c r="I26" s="123"/>
    </row>
    <row r="27" spans="1:11" x14ac:dyDescent="0.2">
      <c r="F27" s="121"/>
      <c r="G27" s="122"/>
      <c r="H27" s="122"/>
      <c r="I27" s="123"/>
    </row>
    <row r="28" spans="1:11" x14ac:dyDescent="0.2">
      <c r="F28" s="121"/>
      <c r="G28" s="122"/>
      <c r="H28" s="122"/>
      <c r="I28" s="123"/>
    </row>
    <row r="29" spans="1:11" x14ac:dyDescent="0.2">
      <c r="F29" s="121"/>
      <c r="G29" s="122"/>
      <c r="H29" s="122"/>
      <c r="I29" s="123"/>
    </row>
    <row r="30" spans="1:11" x14ac:dyDescent="0.2">
      <c r="F30" s="121"/>
      <c r="G30" s="122"/>
      <c r="H30" s="122"/>
      <c r="I30" s="123"/>
    </row>
    <row r="31" spans="1:11" x14ac:dyDescent="0.2">
      <c r="F31" s="121"/>
      <c r="G31" s="122"/>
      <c r="H31" s="122"/>
      <c r="I31" s="123"/>
    </row>
    <row r="32" spans="1:11" x14ac:dyDescent="0.2">
      <c r="F32" s="121"/>
      <c r="G32" s="122"/>
      <c r="H32" s="122"/>
      <c r="I32" s="123"/>
    </row>
    <row r="33" spans="6:9" x14ac:dyDescent="0.2">
      <c r="F33" s="121"/>
      <c r="G33" s="122"/>
      <c r="H33" s="122"/>
      <c r="I33" s="123"/>
    </row>
    <row r="34" spans="6:9" x14ac:dyDescent="0.2">
      <c r="F34" s="121"/>
      <c r="G34" s="122"/>
      <c r="H34" s="122"/>
      <c r="I34" s="123"/>
    </row>
    <row r="35" spans="6:9" x14ac:dyDescent="0.2">
      <c r="F35" s="121"/>
      <c r="G35" s="122"/>
      <c r="H35" s="122"/>
      <c r="I35" s="123"/>
    </row>
    <row r="36" spans="6:9" x14ac:dyDescent="0.2">
      <c r="F36" s="121"/>
      <c r="G36" s="122"/>
      <c r="H36" s="122"/>
      <c r="I36" s="123"/>
    </row>
    <row r="37" spans="6:9" x14ac:dyDescent="0.2">
      <c r="F37" s="121"/>
      <c r="G37" s="122"/>
      <c r="H37" s="122"/>
      <c r="I37" s="123"/>
    </row>
    <row r="38" spans="6:9" x14ac:dyDescent="0.2">
      <c r="F38" s="121"/>
      <c r="G38" s="122"/>
      <c r="H38" s="122"/>
      <c r="I38" s="123"/>
    </row>
    <row r="39" spans="6:9" x14ac:dyDescent="0.2">
      <c r="F39" s="121"/>
      <c r="G39" s="122"/>
      <c r="H39" s="122"/>
      <c r="I39" s="123"/>
    </row>
    <row r="40" spans="6:9" x14ac:dyDescent="0.2">
      <c r="F40" s="121"/>
      <c r="G40" s="122"/>
      <c r="H40" s="122"/>
      <c r="I40" s="123"/>
    </row>
    <row r="41" spans="6:9" x14ac:dyDescent="0.2">
      <c r="F41" s="121"/>
      <c r="G41" s="122"/>
      <c r="H41" s="122"/>
      <c r="I41" s="123"/>
    </row>
    <row r="42" spans="6:9" x14ac:dyDescent="0.2">
      <c r="F42" s="121"/>
      <c r="G42" s="122"/>
      <c r="H42" s="122"/>
      <c r="I42" s="123"/>
    </row>
    <row r="43" spans="6:9" x14ac:dyDescent="0.2">
      <c r="F43" s="121"/>
      <c r="G43" s="122"/>
      <c r="H43" s="122"/>
      <c r="I43" s="123"/>
    </row>
    <row r="44" spans="6:9" x14ac:dyDescent="0.2">
      <c r="F44" s="121"/>
      <c r="G44" s="122"/>
      <c r="H44" s="122"/>
      <c r="I44" s="123"/>
    </row>
    <row r="45" spans="6:9" x14ac:dyDescent="0.2">
      <c r="F45" s="121"/>
      <c r="G45" s="122"/>
      <c r="H45" s="122"/>
      <c r="I45" s="123"/>
    </row>
    <row r="46" spans="6:9" x14ac:dyDescent="0.2">
      <c r="F46" s="121"/>
      <c r="G46" s="122"/>
      <c r="H46" s="122"/>
      <c r="I46" s="123"/>
    </row>
    <row r="47" spans="6:9" x14ac:dyDescent="0.2">
      <c r="F47" s="121"/>
      <c r="G47" s="122"/>
      <c r="H47" s="122"/>
      <c r="I47" s="123"/>
    </row>
    <row r="48" spans="6:9" x14ac:dyDescent="0.2">
      <c r="F48" s="121"/>
      <c r="G48" s="122"/>
      <c r="H48" s="122"/>
      <c r="I48" s="123"/>
    </row>
    <row r="49" spans="6:9" x14ac:dyDescent="0.2">
      <c r="F49" s="121"/>
      <c r="G49" s="122"/>
      <c r="H49" s="122"/>
      <c r="I49" s="123"/>
    </row>
    <row r="50" spans="6:9" x14ac:dyDescent="0.2">
      <c r="F50" s="121"/>
      <c r="G50" s="122"/>
      <c r="H50" s="122"/>
      <c r="I50" s="123"/>
    </row>
    <row r="51" spans="6:9" x14ac:dyDescent="0.2">
      <c r="F51" s="121"/>
      <c r="G51" s="122"/>
      <c r="H51" s="122"/>
      <c r="I51" s="123"/>
    </row>
    <row r="52" spans="6:9" x14ac:dyDescent="0.2">
      <c r="F52" s="121"/>
      <c r="G52" s="122"/>
      <c r="H52" s="122"/>
      <c r="I52" s="123"/>
    </row>
    <row r="53" spans="6:9" x14ac:dyDescent="0.2">
      <c r="F53" s="121"/>
      <c r="G53" s="122"/>
      <c r="H53" s="122"/>
      <c r="I53" s="123"/>
    </row>
    <row r="54" spans="6:9" x14ac:dyDescent="0.2">
      <c r="F54" s="121"/>
      <c r="G54" s="122"/>
      <c r="H54" s="122"/>
      <c r="I54" s="123"/>
    </row>
    <row r="55" spans="6:9" x14ac:dyDescent="0.2">
      <c r="F55" s="121"/>
      <c r="G55" s="122"/>
      <c r="H55" s="122"/>
      <c r="I55" s="123"/>
    </row>
    <row r="56" spans="6:9" x14ac:dyDescent="0.2">
      <c r="F56" s="121"/>
      <c r="G56" s="122"/>
      <c r="H56" s="122"/>
      <c r="I56" s="123"/>
    </row>
    <row r="57" spans="6:9" x14ac:dyDescent="0.2">
      <c r="F57" s="121"/>
      <c r="G57" s="122"/>
      <c r="H57" s="122"/>
      <c r="I57" s="123"/>
    </row>
    <row r="58" spans="6:9" x14ac:dyDescent="0.2">
      <c r="F58" s="121"/>
      <c r="G58" s="122"/>
      <c r="H58" s="122"/>
      <c r="I58" s="123"/>
    </row>
    <row r="59" spans="6:9" x14ac:dyDescent="0.2">
      <c r="F59" s="121"/>
      <c r="G59" s="122"/>
      <c r="H59" s="122"/>
      <c r="I59" s="123"/>
    </row>
    <row r="60" spans="6:9" x14ac:dyDescent="0.2">
      <c r="F60" s="121"/>
      <c r="G60" s="122"/>
      <c r="H60" s="122"/>
      <c r="I60" s="123"/>
    </row>
    <row r="61" spans="6:9" x14ac:dyDescent="0.2">
      <c r="F61" s="121"/>
      <c r="G61" s="122"/>
      <c r="H61" s="122"/>
      <c r="I61" s="123"/>
    </row>
    <row r="62" spans="6:9" x14ac:dyDescent="0.2">
      <c r="F62" s="121"/>
      <c r="G62" s="122"/>
      <c r="H62" s="122"/>
      <c r="I62" s="123"/>
    </row>
    <row r="63" spans="6:9" x14ac:dyDescent="0.2">
      <c r="F63" s="121"/>
      <c r="G63" s="122"/>
      <c r="H63" s="122"/>
      <c r="I63" s="123"/>
    </row>
    <row r="64" spans="6:9" x14ac:dyDescent="0.2">
      <c r="F64" s="121"/>
      <c r="G64" s="122"/>
      <c r="H64" s="122"/>
      <c r="I64" s="123"/>
    </row>
    <row r="65" spans="6:9" x14ac:dyDescent="0.2">
      <c r="F65" s="121"/>
      <c r="G65" s="122"/>
      <c r="H65" s="122"/>
      <c r="I65" s="123"/>
    </row>
    <row r="66" spans="6:9" x14ac:dyDescent="0.2">
      <c r="F66" s="121"/>
      <c r="G66" s="122"/>
      <c r="H66" s="122"/>
      <c r="I66" s="123"/>
    </row>
    <row r="67" spans="6:9" x14ac:dyDescent="0.2">
      <c r="F67" s="121"/>
      <c r="G67" s="122"/>
      <c r="H67" s="122"/>
      <c r="I67" s="123"/>
    </row>
    <row r="68" spans="6:9" x14ac:dyDescent="0.2">
      <c r="F68" s="121"/>
      <c r="G68" s="122"/>
      <c r="H68" s="122"/>
      <c r="I68" s="123"/>
    </row>
    <row r="69" spans="6:9" x14ac:dyDescent="0.2">
      <c r="F69" s="121"/>
      <c r="G69" s="122"/>
      <c r="H69" s="122"/>
      <c r="I69" s="123"/>
    </row>
    <row r="70" spans="6:9" x14ac:dyDescent="0.2">
      <c r="F70" s="121"/>
      <c r="G70" s="122"/>
      <c r="H70" s="122"/>
      <c r="I70" s="123"/>
    </row>
  </sheetData>
  <sheetProtection sheet="1" objects="1" scenarios="1"/>
  <mergeCells count="4">
    <mergeCell ref="A1:B1"/>
    <mergeCell ref="A2:B2"/>
    <mergeCell ref="G2:I2"/>
    <mergeCell ref="C2:F2"/>
  </mergeCells>
  <pageMargins left="0.25" right="0.25" top="0.75" bottom="0.75" header="0.3" footer="0.3"/>
  <pageSetup paperSize="9" orientation="portrait" horizontalDpi="300" verticalDpi="300" r:id="rId1"/>
  <headerFooter alignWithMargins="0">
    <oddFooter>&amp;L&amp;9Zpracováno programem &amp;"Arial CE,Tučné"BUILDpower,  © RTS, a.s.&amp;R&amp;"Arial,Obyčejné"Strana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zoomScaleNormal="100" workbookViewId="0">
      <selection activeCell="F59" sqref="F59"/>
    </sheetView>
  </sheetViews>
  <sheetFormatPr defaultRowHeight="14.25" x14ac:dyDescent="0.2"/>
  <cols>
    <col min="1" max="1" width="4.85546875" style="127" customWidth="1"/>
    <col min="2" max="2" width="10.7109375" style="127" customWidth="1"/>
    <col min="3" max="3" width="38.85546875" style="127" customWidth="1"/>
    <col min="4" max="4" width="4.5703125" style="127" customWidth="1"/>
    <col min="5" max="5" width="7.85546875" style="127" customWidth="1"/>
    <col min="6" max="6" width="11.42578125" style="127" customWidth="1"/>
    <col min="7" max="7" width="16.85546875" style="127" customWidth="1"/>
    <col min="8" max="9" width="1.7109375" style="127" customWidth="1"/>
    <col min="10" max="10" width="5.7109375" style="127" customWidth="1"/>
    <col min="11" max="11" width="9" style="127" bestFit="1" customWidth="1"/>
    <col min="12" max="16384" width="9.140625" style="127"/>
  </cols>
  <sheetData>
    <row r="1" spans="1:11" ht="24.95" customHeight="1" x14ac:dyDescent="0.2">
      <c r="A1" s="169">
        <v>14881</v>
      </c>
      <c r="B1" s="169"/>
      <c r="C1" s="169" t="s">
        <v>144</v>
      </c>
      <c r="D1" s="169"/>
      <c r="E1" s="169"/>
      <c r="F1" s="169"/>
      <c r="G1" s="169"/>
      <c r="H1" s="126"/>
      <c r="I1" s="126"/>
      <c r="J1" s="126"/>
      <c r="K1" s="126"/>
    </row>
    <row r="2" spans="1:11" ht="24.95" customHeight="1" x14ac:dyDescent="0.2">
      <c r="A2" s="170" t="s">
        <v>56</v>
      </c>
      <c r="B2" s="170"/>
      <c r="C2" s="171" t="s">
        <v>145</v>
      </c>
      <c r="D2" s="171"/>
      <c r="E2" s="171"/>
      <c r="F2" s="171"/>
      <c r="G2" s="171"/>
      <c r="H2" s="126"/>
      <c r="I2" s="126"/>
      <c r="J2" s="126"/>
      <c r="K2" s="126"/>
    </row>
    <row r="3" spans="1:11" ht="15" x14ac:dyDescent="0.2">
      <c r="A3" s="126"/>
      <c r="B3" s="126"/>
      <c r="C3" s="126"/>
      <c r="D3" s="126"/>
      <c r="E3" s="126"/>
      <c r="F3" s="126"/>
      <c r="G3" s="126"/>
      <c r="H3" s="126"/>
      <c r="I3" s="126"/>
      <c r="J3" s="126"/>
      <c r="K3" s="126"/>
    </row>
    <row r="4" spans="1:11" ht="15" x14ac:dyDescent="0.2">
      <c r="A4" s="166"/>
      <c r="B4" s="167"/>
      <c r="C4" s="167" t="s">
        <v>57</v>
      </c>
      <c r="D4" s="167"/>
      <c r="E4" s="167"/>
      <c r="F4" s="167"/>
      <c r="G4" s="168"/>
      <c r="H4" s="126"/>
      <c r="I4" s="126"/>
      <c r="J4" s="126"/>
      <c r="K4" s="126"/>
    </row>
    <row r="5" spans="1:11" ht="15" x14ac:dyDescent="0.2">
      <c r="A5" s="128" t="s">
        <v>58</v>
      </c>
      <c r="B5" s="128" t="s">
        <v>59</v>
      </c>
      <c r="C5" s="128" t="s">
        <v>60</v>
      </c>
      <c r="D5" s="128" t="s">
        <v>61</v>
      </c>
      <c r="E5" s="128" t="s">
        <v>62</v>
      </c>
      <c r="F5" s="128" t="s">
        <v>63</v>
      </c>
      <c r="G5" s="128" t="s">
        <v>64</v>
      </c>
      <c r="H5" s="126"/>
      <c r="I5" s="126"/>
      <c r="J5" s="126"/>
      <c r="K5" s="126"/>
    </row>
    <row r="6" spans="1:11" ht="15" x14ac:dyDescent="0.2">
      <c r="A6" s="163"/>
      <c r="B6" s="163"/>
      <c r="C6" s="164" t="s">
        <v>65</v>
      </c>
      <c r="D6" s="164"/>
      <c r="E6" s="164"/>
      <c r="F6" s="164"/>
      <c r="G6" s="164"/>
      <c r="H6" s="126"/>
      <c r="I6" s="126"/>
      <c r="J6" s="126"/>
      <c r="K6" s="126"/>
    </row>
    <row r="7" spans="1:11" ht="21" x14ac:dyDescent="0.2">
      <c r="A7" s="129">
        <v>1</v>
      </c>
      <c r="B7" s="130"/>
      <c r="C7" s="130" t="s">
        <v>66</v>
      </c>
      <c r="D7" s="129" t="s">
        <v>67</v>
      </c>
      <c r="E7" s="131">
        <v>169</v>
      </c>
      <c r="F7" s="172">
        <v>0</v>
      </c>
      <c r="G7" s="132">
        <f>F7*E7</f>
        <v>0</v>
      </c>
      <c r="H7" s="126"/>
      <c r="I7" s="126"/>
    </row>
    <row r="8" spans="1:11" ht="15" x14ac:dyDescent="0.2">
      <c r="A8" s="133"/>
      <c r="B8" s="133"/>
      <c r="C8" s="133" t="s">
        <v>68</v>
      </c>
      <c r="D8" s="133"/>
      <c r="E8" s="133"/>
      <c r="F8" s="133"/>
      <c r="G8" s="133"/>
      <c r="H8" s="126"/>
      <c r="I8" s="126"/>
    </row>
    <row r="9" spans="1:11" ht="15" x14ac:dyDescent="0.2">
      <c r="A9" s="129">
        <v>2</v>
      </c>
      <c r="B9" s="130"/>
      <c r="C9" s="130" t="s">
        <v>69</v>
      </c>
      <c r="D9" s="129" t="s">
        <v>67</v>
      </c>
      <c r="E9" s="131">
        <v>20</v>
      </c>
      <c r="F9" s="172">
        <v>0</v>
      </c>
      <c r="G9" s="132">
        <f>F9*E9</f>
        <v>0</v>
      </c>
      <c r="H9" s="126"/>
      <c r="I9" s="126"/>
    </row>
    <row r="10" spans="1:11" ht="15" x14ac:dyDescent="0.2">
      <c r="A10" s="134"/>
      <c r="B10" s="134" t="s">
        <v>70</v>
      </c>
      <c r="C10" s="165" t="s">
        <v>65</v>
      </c>
      <c r="D10" s="161"/>
      <c r="E10" s="161"/>
      <c r="F10" s="161"/>
      <c r="G10" s="135">
        <f>SUM(G7:G9)</f>
        <v>0</v>
      </c>
      <c r="H10" s="126"/>
      <c r="I10" s="126"/>
      <c r="J10" s="126"/>
      <c r="K10" s="126"/>
    </row>
    <row r="11" spans="1:11" ht="15" x14ac:dyDescent="0.2">
      <c r="A11" s="163"/>
      <c r="B11" s="163"/>
      <c r="C11" s="164" t="s">
        <v>71</v>
      </c>
      <c r="D11" s="164"/>
      <c r="E11" s="164"/>
      <c r="F11" s="164"/>
      <c r="G11" s="164"/>
      <c r="H11" s="126"/>
      <c r="I11" s="126"/>
      <c r="J11" s="126"/>
      <c r="K11" s="126"/>
    </row>
    <row r="12" spans="1:11" ht="15" x14ac:dyDescent="0.2">
      <c r="A12" s="129">
        <v>3</v>
      </c>
      <c r="B12" s="130" t="s">
        <v>72</v>
      </c>
      <c r="C12" s="130" t="s">
        <v>73</v>
      </c>
      <c r="D12" s="129" t="s">
        <v>67</v>
      </c>
      <c r="E12" s="131">
        <v>380</v>
      </c>
      <c r="F12" s="172">
        <v>0</v>
      </c>
      <c r="G12" s="132">
        <f>F12*E12</f>
        <v>0</v>
      </c>
      <c r="H12" s="126"/>
      <c r="I12" s="126"/>
    </row>
    <row r="13" spans="1:11" ht="15" x14ac:dyDescent="0.2">
      <c r="A13" s="134"/>
      <c r="B13" s="134" t="s">
        <v>70</v>
      </c>
      <c r="C13" s="165" t="s">
        <v>71</v>
      </c>
      <c r="D13" s="161"/>
      <c r="E13" s="161"/>
      <c r="F13" s="161"/>
      <c r="G13" s="135">
        <f>SUM(G12:G12)</f>
        <v>0</v>
      </c>
      <c r="H13" s="126"/>
      <c r="I13" s="126"/>
      <c r="J13" s="126"/>
      <c r="K13" s="126"/>
    </row>
    <row r="14" spans="1:11" ht="15" x14ac:dyDescent="0.2">
      <c r="A14" s="163"/>
      <c r="B14" s="163"/>
      <c r="C14" s="164" t="s">
        <v>74</v>
      </c>
      <c r="D14" s="164"/>
      <c r="E14" s="164"/>
      <c r="F14" s="164"/>
      <c r="G14" s="164"/>
      <c r="H14" s="126"/>
      <c r="I14" s="126"/>
      <c r="J14" s="126"/>
      <c r="K14" s="126"/>
    </row>
    <row r="15" spans="1:11" ht="15" x14ac:dyDescent="0.2">
      <c r="A15" s="129">
        <v>4</v>
      </c>
      <c r="B15" s="130"/>
      <c r="C15" s="130" t="s">
        <v>75</v>
      </c>
      <c r="D15" s="129" t="s">
        <v>67</v>
      </c>
      <c r="E15" s="131">
        <v>1450</v>
      </c>
      <c r="F15" s="172">
        <v>0</v>
      </c>
      <c r="G15" s="132">
        <f>F15*E15</f>
        <v>0</v>
      </c>
      <c r="H15" s="126"/>
      <c r="I15" s="126"/>
    </row>
    <row r="16" spans="1:11" ht="15" x14ac:dyDescent="0.2">
      <c r="A16" s="129">
        <v>5</v>
      </c>
      <c r="B16" s="130"/>
      <c r="C16" s="130" t="s">
        <v>76</v>
      </c>
      <c r="D16" s="129" t="s">
        <v>77</v>
      </c>
      <c r="E16" s="131">
        <v>2380</v>
      </c>
      <c r="F16" s="172">
        <v>0</v>
      </c>
      <c r="G16" s="132">
        <f>F16*E16</f>
        <v>0</v>
      </c>
      <c r="H16" s="126"/>
      <c r="I16" s="126"/>
    </row>
    <row r="17" spans="1:11" ht="15" x14ac:dyDescent="0.2">
      <c r="A17" s="134"/>
      <c r="B17" s="134" t="s">
        <v>70</v>
      </c>
      <c r="C17" s="165" t="s">
        <v>74</v>
      </c>
      <c r="D17" s="161"/>
      <c r="E17" s="161"/>
      <c r="F17" s="161"/>
      <c r="G17" s="135">
        <f>SUM(G15:G16)</f>
        <v>0</v>
      </c>
      <c r="H17" s="126"/>
      <c r="I17" s="126"/>
      <c r="J17" s="126"/>
      <c r="K17" s="126"/>
    </row>
    <row r="18" spans="1:11" ht="15" x14ac:dyDescent="0.2">
      <c r="A18" s="163"/>
      <c r="B18" s="163"/>
      <c r="C18" s="164" t="s">
        <v>78</v>
      </c>
      <c r="D18" s="164"/>
      <c r="E18" s="164"/>
      <c r="F18" s="164"/>
      <c r="G18" s="164"/>
      <c r="H18" s="126"/>
      <c r="I18" s="126"/>
      <c r="J18" s="126"/>
      <c r="K18" s="126"/>
    </row>
    <row r="19" spans="1:11" ht="15" x14ac:dyDescent="0.2">
      <c r="A19" s="129">
        <v>6</v>
      </c>
      <c r="B19" s="130"/>
      <c r="C19" s="130" t="s">
        <v>79</v>
      </c>
      <c r="D19" s="129" t="s">
        <v>67</v>
      </c>
      <c r="E19" s="131">
        <v>15</v>
      </c>
      <c r="F19" s="172">
        <v>0</v>
      </c>
      <c r="G19" s="132">
        <f>F19*E19</f>
        <v>0</v>
      </c>
      <c r="H19" s="126"/>
      <c r="I19" s="126"/>
    </row>
    <row r="20" spans="1:11" ht="15" x14ac:dyDescent="0.2">
      <c r="A20" s="129">
        <v>7</v>
      </c>
      <c r="B20" s="130"/>
      <c r="C20" s="130" t="s">
        <v>80</v>
      </c>
      <c r="D20" s="129" t="s">
        <v>67</v>
      </c>
      <c r="E20" s="131">
        <v>169</v>
      </c>
      <c r="F20" s="172">
        <v>0</v>
      </c>
      <c r="G20" s="132">
        <f>F20*E20</f>
        <v>0</v>
      </c>
      <c r="H20" s="126"/>
      <c r="I20" s="126"/>
    </row>
    <row r="21" spans="1:11" ht="15" x14ac:dyDescent="0.2">
      <c r="A21" s="134"/>
      <c r="B21" s="134" t="s">
        <v>70</v>
      </c>
      <c r="C21" s="165" t="s">
        <v>78</v>
      </c>
      <c r="D21" s="161"/>
      <c r="E21" s="161"/>
      <c r="F21" s="161"/>
      <c r="G21" s="135">
        <f>SUM(G19:G20)</f>
        <v>0</v>
      </c>
      <c r="H21" s="126"/>
      <c r="I21" s="126"/>
      <c r="J21" s="126"/>
      <c r="K21" s="126"/>
    </row>
    <row r="22" spans="1:11" ht="15" x14ac:dyDescent="0.2">
      <c r="A22" s="163"/>
      <c r="B22" s="163"/>
      <c r="C22" s="164" t="s">
        <v>81</v>
      </c>
      <c r="D22" s="164"/>
      <c r="E22" s="164"/>
      <c r="F22" s="164"/>
      <c r="G22" s="164"/>
      <c r="H22" s="126"/>
      <c r="I22" s="126"/>
      <c r="J22" s="126"/>
      <c r="K22" s="126"/>
    </row>
    <row r="23" spans="1:11" ht="15" x14ac:dyDescent="0.2">
      <c r="A23" s="129">
        <v>8</v>
      </c>
      <c r="B23" s="130"/>
      <c r="C23" s="130" t="s">
        <v>82</v>
      </c>
      <c r="D23" s="129" t="s">
        <v>77</v>
      </c>
      <c r="E23" s="131">
        <v>650</v>
      </c>
      <c r="F23" s="172">
        <v>0</v>
      </c>
      <c r="G23" s="132">
        <f>F23*E23</f>
        <v>0</v>
      </c>
      <c r="H23" s="126"/>
      <c r="I23" s="126"/>
    </row>
    <row r="24" spans="1:11" ht="15" x14ac:dyDescent="0.2">
      <c r="A24" s="129">
        <v>9</v>
      </c>
      <c r="B24" s="130"/>
      <c r="C24" s="130" t="s">
        <v>83</v>
      </c>
      <c r="D24" s="129" t="s">
        <v>77</v>
      </c>
      <c r="E24" s="131">
        <v>2470</v>
      </c>
      <c r="F24" s="172">
        <v>0</v>
      </c>
      <c r="G24" s="132">
        <f>F24*E24</f>
        <v>0</v>
      </c>
      <c r="H24" s="126"/>
      <c r="I24" s="126"/>
    </row>
    <row r="25" spans="1:11" ht="15" x14ac:dyDescent="0.2">
      <c r="A25" s="134"/>
      <c r="B25" s="134" t="s">
        <v>70</v>
      </c>
      <c r="C25" s="165" t="s">
        <v>81</v>
      </c>
      <c r="D25" s="161"/>
      <c r="E25" s="161"/>
      <c r="F25" s="161"/>
      <c r="G25" s="135">
        <f>SUM(G23:G24)</f>
        <v>0</v>
      </c>
      <c r="H25" s="126"/>
      <c r="I25" s="126"/>
      <c r="J25" s="126"/>
      <c r="K25" s="126"/>
    </row>
    <row r="26" spans="1:11" ht="15" x14ac:dyDescent="0.2">
      <c r="A26" s="163"/>
      <c r="B26" s="163"/>
      <c r="C26" s="164" t="s">
        <v>84</v>
      </c>
      <c r="D26" s="164"/>
      <c r="E26" s="164"/>
      <c r="F26" s="164"/>
      <c r="G26" s="164"/>
      <c r="H26" s="126"/>
      <c r="I26" s="126"/>
      <c r="J26" s="126"/>
      <c r="K26" s="126"/>
    </row>
    <row r="27" spans="1:11" ht="15" x14ac:dyDescent="0.2">
      <c r="A27" s="129">
        <v>10</v>
      </c>
      <c r="B27" s="130"/>
      <c r="C27" s="130" t="s">
        <v>85</v>
      </c>
      <c r="D27" s="129" t="s">
        <v>77</v>
      </c>
      <c r="E27" s="131">
        <v>130</v>
      </c>
      <c r="F27" s="172">
        <v>0</v>
      </c>
      <c r="G27" s="132">
        <f>F27*E27</f>
        <v>0</v>
      </c>
      <c r="H27" s="126"/>
      <c r="I27" s="126"/>
    </row>
    <row r="28" spans="1:11" ht="15" x14ac:dyDescent="0.2">
      <c r="A28" s="129">
        <v>11</v>
      </c>
      <c r="B28" s="130"/>
      <c r="C28" s="130" t="s">
        <v>86</v>
      </c>
      <c r="D28" s="129" t="s">
        <v>67</v>
      </c>
      <c r="E28" s="131">
        <v>250</v>
      </c>
      <c r="F28" s="172">
        <v>0</v>
      </c>
      <c r="G28" s="132">
        <f>F28*E28</f>
        <v>0</v>
      </c>
      <c r="H28" s="126"/>
      <c r="I28" s="126"/>
    </row>
    <row r="29" spans="1:11" ht="15" x14ac:dyDescent="0.2">
      <c r="A29" s="129">
        <v>12</v>
      </c>
      <c r="B29" s="130"/>
      <c r="C29" s="130" t="s">
        <v>86</v>
      </c>
      <c r="D29" s="129" t="s">
        <v>67</v>
      </c>
      <c r="E29" s="131">
        <v>300</v>
      </c>
      <c r="F29" s="172">
        <v>0</v>
      </c>
      <c r="G29" s="132">
        <f>F29*E29</f>
        <v>0</v>
      </c>
      <c r="H29" s="126"/>
      <c r="I29" s="126"/>
    </row>
    <row r="30" spans="1:11" ht="15" x14ac:dyDescent="0.2">
      <c r="A30" s="129">
        <v>13</v>
      </c>
      <c r="B30" s="130"/>
      <c r="C30" s="130" t="s">
        <v>87</v>
      </c>
      <c r="D30" s="129" t="s">
        <v>77</v>
      </c>
      <c r="E30" s="131">
        <v>1100</v>
      </c>
      <c r="F30" s="172">
        <v>0</v>
      </c>
      <c r="G30" s="132">
        <f>F30*E30</f>
        <v>0</v>
      </c>
      <c r="H30" s="126"/>
      <c r="I30" s="126"/>
    </row>
    <row r="31" spans="1:11" ht="15" x14ac:dyDescent="0.2">
      <c r="A31" s="134"/>
      <c r="B31" s="134" t="s">
        <v>70</v>
      </c>
      <c r="C31" s="165" t="s">
        <v>84</v>
      </c>
      <c r="D31" s="161"/>
      <c r="E31" s="161"/>
      <c r="F31" s="161"/>
      <c r="G31" s="135">
        <f>SUM(G27:G30)</f>
        <v>0</v>
      </c>
      <c r="H31" s="126"/>
      <c r="I31" s="126"/>
      <c r="J31" s="126"/>
      <c r="K31" s="126"/>
    </row>
    <row r="32" spans="1:11" ht="15" x14ac:dyDescent="0.2">
      <c r="A32" s="136"/>
      <c r="B32" s="136" t="s">
        <v>70</v>
      </c>
      <c r="C32" s="160" t="s">
        <v>57</v>
      </c>
      <c r="D32" s="161"/>
      <c r="E32" s="161"/>
      <c r="F32" s="161"/>
      <c r="G32" s="137">
        <f>+G10+G13+G17+G21+G25+G31</f>
        <v>0</v>
      </c>
      <c r="H32" s="126"/>
      <c r="I32" s="126"/>
      <c r="J32" s="126"/>
      <c r="K32" s="126"/>
    </row>
    <row r="33" spans="1:11" ht="15" x14ac:dyDescent="0.2">
      <c r="A33" s="126"/>
      <c r="B33" s="126"/>
      <c r="C33" s="126"/>
      <c r="D33" s="126"/>
      <c r="E33" s="126"/>
      <c r="F33" s="126"/>
      <c r="G33" s="126"/>
      <c r="H33" s="126"/>
      <c r="I33" s="126"/>
      <c r="J33" s="126"/>
      <c r="K33" s="126"/>
    </row>
    <row r="34" spans="1:11" ht="15" x14ac:dyDescent="0.2">
      <c r="A34" s="166"/>
      <c r="B34" s="167"/>
      <c r="C34" s="167" t="s">
        <v>88</v>
      </c>
      <c r="D34" s="167"/>
      <c r="E34" s="167"/>
      <c r="F34" s="167"/>
      <c r="G34" s="168"/>
      <c r="H34" s="126"/>
      <c r="I34" s="126"/>
      <c r="J34" s="126"/>
      <c r="K34" s="126"/>
    </row>
    <row r="35" spans="1:11" ht="15" x14ac:dyDescent="0.2">
      <c r="A35" s="128" t="s">
        <v>58</v>
      </c>
      <c r="B35" s="128" t="s">
        <v>59</v>
      </c>
      <c r="C35" s="128" t="s">
        <v>60</v>
      </c>
      <c r="D35" s="128" t="s">
        <v>61</v>
      </c>
      <c r="E35" s="128" t="s">
        <v>62</v>
      </c>
      <c r="F35" s="128" t="s">
        <v>63</v>
      </c>
      <c r="G35" s="128" t="s">
        <v>64</v>
      </c>
      <c r="H35" s="126"/>
      <c r="I35" s="126"/>
      <c r="J35" s="126"/>
      <c r="K35" s="126"/>
    </row>
    <row r="36" spans="1:11" ht="15" x14ac:dyDescent="0.2">
      <c r="A36" s="163"/>
      <c r="B36" s="163"/>
      <c r="C36" s="164" t="s">
        <v>89</v>
      </c>
      <c r="D36" s="164"/>
      <c r="E36" s="164"/>
      <c r="F36" s="164"/>
      <c r="G36" s="164"/>
      <c r="H36" s="126"/>
      <c r="I36" s="126"/>
      <c r="J36" s="126"/>
      <c r="K36" s="126"/>
    </row>
    <row r="37" spans="1:11" ht="15" x14ac:dyDescent="0.2">
      <c r="A37" s="129">
        <v>14</v>
      </c>
      <c r="B37" s="130"/>
      <c r="C37" s="130" t="s">
        <v>90</v>
      </c>
      <c r="D37" s="129" t="s">
        <v>77</v>
      </c>
      <c r="E37" s="131">
        <v>3080</v>
      </c>
      <c r="F37" s="172">
        <v>0</v>
      </c>
      <c r="G37" s="132">
        <f>F37*E37</f>
        <v>0</v>
      </c>
      <c r="H37" s="126"/>
      <c r="I37" s="126"/>
    </row>
    <row r="38" spans="1:11" ht="15" x14ac:dyDescent="0.2">
      <c r="A38" s="134"/>
      <c r="B38" s="134" t="s">
        <v>70</v>
      </c>
      <c r="C38" s="165" t="s">
        <v>89</v>
      </c>
      <c r="D38" s="161"/>
      <c r="E38" s="161"/>
      <c r="F38" s="161"/>
      <c r="G38" s="135">
        <f>SUM(G37:G37)</f>
        <v>0</v>
      </c>
      <c r="H38" s="126"/>
      <c r="I38" s="126"/>
      <c r="J38" s="126"/>
      <c r="K38" s="126"/>
    </row>
    <row r="39" spans="1:11" ht="15" x14ac:dyDescent="0.2">
      <c r="A39" s="163"/>
      <c r="B39" s="163"/>
      <c r="C39" s="164" t="s">
        <v>91</v>
      </c>
      <c r="D39" s="164"/>
      <c r="E39" s="164"/>
      <c r="F39" s="164"/>
      <c r="G39" s="164"/>
      <c r="H39" s="126"/>
      <c r="I39" s="126"/>
      <c r="J39" s="126"/>
      <c r="K39" s="126"/>
    </row>
    <row r="40" spans="1:11" ht="15" x14ac:dyDescent="0.2">
      <c r="A40" s="129">
        <v>15</v>
      </c>
      <c r="B40" s="130"/>
      <c r="C40" s="130" t="s">
        <v>92</v>
      </c>
      <c r="D40" s="129" t="s">
        <v>93</v>
      </c>
      <c r="E40" s="131">
        <v>80</v>
      </c>
      <c r="F40" s="172">
        <v>0</v>
      </c>
      <c r="G40" s="132">
        <f>F40*E40</f>
        <v>0</v>
      </c>
      <c r="H40" s="126"/>
      <c r="I40" s="126"/>
    </row>
    <row r="41" spans="1:11" ht="15" x14ac:dyDescent="0.2">
      <c r="A41" s="129">
        <v>16</v>
      </c>
      <c r="B41" s="130"/>
      <c r="C41" s="130" t="s">
        <v>94</v>
      </c>
      <c r="D41" s="129" t="s">
        <v>93</v>
      </c>
      <c r="E41" s="131">
        <v>120</v>
      </c>
      <c r="F41" s="172">
        <v>0</v>
      </c>
      <c r="G41" s="132">
        <f>F41*E41</f>
        <v>0</v>
      </c>
      <c r="H41" s="126"/>
      <c r="I41" s="126"/>
    </row>
    <row r="42" spans="1:11" ht="15" x14ac:dyDescent="0.2">
      <c r="A42" s="129">
        <v>17</v>
      </c>
      <c r="B42" s="130"/>
      <c r="C42" s="130" t="s">
        <v>95</v>
      </c>
      <c r="D42" s="129" t="s">
        <v>93</v>
      </c>
      <c r="E42" s="131">
        <v>80</v>
      </c>
      <c r="F42" s="172">
        <v>0</v>
      </c>
      <c r="G42" s="132">
        <f>F42*E42</f>
        <v>0</v>
      </c>
      <c r="H42" s="126"/>
      <c r="I42" s="126"/>
    </row>
    <row r="43" spans="1:11" ht="15" x14ac:dyDescent="0.2">
      <c r="A43" s="133"/>
      <c r="B43" s="133"/>
      <c r="C43" s="133" t="s">
        <v>96</v>
      </c>
      <c r="D43" s="133"/>
      <c r="E43" s="133"/>
      <c r="F43" s="133"/>
      <c r="G43" s="133"/>
      <c r="H43" s="126"/>
      <c r="I43" s="126"/>
    </row>
    <row r="44" spans="1:11" ht="15" x14ac:dyDescent="0.2">
      <c r="A44" s="129">
        <v>18</v>
      </c>
      <c r="B44" s="130"/>
      <c r="C44" s="130" t="s">
        <v>97</v>
      </c>
      <c r="D44" s="129" t="s">
        <v>93</v>
      </c>
      <c r="E44" s="131">
        <v>70</v>
      </c>
      <c r="F44" s="172">
        <v>0</v>
      </c>
      <c r="G44" s="132">
        <f t="shared" ref="G44:G50" si="0">F44*E44</f>
        <v>0</v>
      </c>
      <c r="H44" s="126"/>
      <c r="I44" s="126"/>
    </row>
    <row r="45" spans="1:11" ht="15" x14ac:dyDescent="0.2">
      <c r="A45" s="129">
        <v>19</v>
      </c>
      <c r="B45" s="130"/>
      <c r="C45" s="130" t="s">
        <v>98</v>
      </c>
      <c r="D45" s="129" t="s">
        <v>93</v>
      </c>
      <c r="E45" s="131">
        <v>160</v>
      </c>
      <c r="F45" s="172">
        <v>0</v>
      </c>
      <c r="G45" s="132">
        <f t="shared" si="0"/>
        <v>0</v>
      </c>
      <c r="H45" s="126"/>
      <c r="I45" s="126"/>
    </row>
    <row r="46" spans="1:11" ht="15" x14ac:dyDescent="0.2">
      <c r="A46" s="129">
        <v>20</v>
      </c>
      <c r="B46" s="130"/>
      <c r="C46" s="130" t="s">
        <v>99</v>
      </c>
      <c r="D46" s="129" t="s">
        <v>93</v>
      </c>
      <c r="E46" s="131">
        <v>20</v>
      </c>
      <c r="F46" s="172">
        <v>0</v>
      </c>
      <c r="G46" s="132">
        <f t="shared" si="0"/>
        <v>0</v>
      </c>
      <c r="H46" s="126"/>
      <c r="I46" s="126"/>
    </row>
    <row r="47" spans="1:11" ht="15" x14ac:dyDescent="0.2">
      <c r="A47" s="129">
        <v>21</v>
      </c>
      <c r="B47" s="130"/>
      <c r="C47" s="130" t="s">
        <v>100</v>
      </c>
      <c r="D47" s="129" t="s">
        <v>93</v>
      </c>
      <c r="E47" s="131">
        <v>16</v>
      </c>
      <c r="F47" s="172">
        <v>0</v>
      </c>
      <c r="G47" s="132">
        <f t="shared" si="0"/>
        <v>0</v>
      </c>
      <c r="H47" s="126"/>
      <c r="I47" s="126"/>
    </row>
    <row r="48" spans="1:11" ht="21" x14ac:dyDescent="0.2">
      <c r="A48" s="129">
        <v>22</v>
      </c>
      <c r="B48" s="130"/>
      <c r="C48" s="130" t="s">
        <v>101</v>
      </c>
      <c r="D48" s="129" t="s">
        <v>93</v>
      </c>
      <c r="E48" s="131">
        <v>200</v>
      </c>
      <c r="F48" s="172">
        <v>0</v>
      </c>
      <c r="G48" s="132">
        <f t="shared" si="0"/>
        <v>0</v>
      </c>
      <c r="H48" s="126"/>
      <c r="I48" s="126"/>
    </row>
    <row r="49" spans="1:11" ht="15" x14ac:dyDescent="0.2">
      <c r="A49" s="129">
        <v>23</v>
      </c>
      <c r="B49" s="130"/>
      <c r="C49" s="130" t="s">
        <v>102</v>
      </c>
      <c r="D49" s="129" t="s">
        <v>93</v>
      </c>
      <c r="E49" s="131">
        <v>40</v>
      </c>
      <c r="F49" s="172">
        <v>0</v>
      </c>
      <c r="G49" s="132">
        <f t="shared" si="0"/>
        <v>0</v>
      </c>
      <c r="H49" s="126"/>
      <c r="I49" s="126"/>
    </row>
    <row r="50" spans="1:11" ht="15" x14ac:dyDescent="0.2">
      <c r="A50" s="129">
        <v>24</v>
      </c>
      <c r="B50" s="130"/>
      <c r="C50" s="130" t="s">
        <v>103</v>
      </c>
      <c r="D50" s="129" t="s">
        <v>93</v>
      </c>
      <c r="E50" s="131">
        <v>25</v>
      </c>
      <c r="F50" s="172">
        <v>0</v>
      </c>
      <c r="G50" s="132">
        <f t="shared" si="0"/>
        <v>0</v>
      </c>
      <c r="H50" s="126"/>
      <c r="I50" s="126"/>
    </row>
    <row r="51" spans="1:11" ht="15" x14ac:dyDescent="0.2">
      <c r="A51" s="134"/>
      <c r="B51" s="134" t="s">
        <v>70</v>
      </c>
      <c r="C51" s="165" t="s">
        <v>91</v>
      </c>
      <c r="D51" s="161"/>
      <c r="E51" s="161"/>
      <c r="F51" s="161"/>
      <c r="G51" s="135">
        <f>SUM(G40:G50)</f>
        <v>0</v>
      </c>
      <c r="H51" s="126"/>
      <c r="I51" s="126"/>
      <c r="J51" s="126"/>
      <c r="K51" s="126"/>
    </row>
    <row r="52" spans="1:11" ht="15" x14ac:dyDescent="0.2">
      <c r="A52" s="163"/>
      <c r="B52" s="163"/>
      <c r="C52" s="164" t="s">
        <v>104</v>
      </c>
      <c r="D52" s="164"/>
      <c r="E52" s="164"/>
      <c r="F52" s="164"/>
      <c r="G52" s="164"/>
      <c r="H52" s="126"/>
      <c r="I52" s="126"/>
      <c r="J52" s="126"/>
      <c r="K52" s="126"/>
    </row>
    <row r="53" spans="1:11" ht="21" x14ac:dyDescent="0.2">
      <c r="A53" s="129">
        <v>25</v>
      </c>
      <c r="B53" s="130" t="s">
        <v>105</v>
      </c>
      <c r="C53" s="130" t="s">
        <v>106</v>
      </c>
      <c r="D53" s="129" t="s">
        <v>67</v>
      </c>
      <c r="E53" s="131">
        <v>550</v>
      </c>
      <c r="F53" s="172">
        <v>0</v>
      </c>
      <c r="G53" s="132">
        <f>F53*E53</f>
        <v>0</v>
      </c>
      <c r="H53" s="126"/>
      <c r="I53" s="126"/>
    </row>
    <row r="54" spans="1:11" ht="15" x14ac:dyDescent="0.2">
      <c r="A54" s="129">
        <v>26</v>
      </c>
      <c r="B54" s="130" t="s">
        <v>107</v>
      </c>
      <c r="C54" s="130" t="s">
        <v>108</v>
      </c>
      <c r="D54" s="129" t="s">
        <v>77</v>
      </c>
      <c r="E54" s="131">
        <v>130</v>
      </c>
      <c r="F54" s="172">
        <v>0</v>
      </c>
      <c r="G54" s="132">
        <f>F54*E54</f>
        <v>0</v>
      </c>
      <c r="H54" s="126"/>
      <c r="I54" s="126"/>
    </row>
    <row r="55" spans="1:11" ht="15" x14ac:dyDescent="0.2">
      <c r="A55" s="129">
        <v>27</v>
      </c>
      <c r="B55" s="130" t="s">
        <v>109</v>
      </c>
      <c r="C55" s="130" t="s">
        <v>110</v>
      </c>
      <c r="D55" s="129" t="s">
        <v>77</v>
      </c>
      <c r="E55" s="131">
        <v>1100</v>
      </c>
      <c r="F55" s="172">
        <v>0</v>
      </c>
      <c r="G55" s="132">
        <f>F55*E55</f>
        <v>0</v>
      </c>
      <c r="H55" s="126"/>
      <c r="I55" s="126"/>
    </row>
    <row r="56" spans="1:11" ht="15" x14ac:dyDescent="0.2">
      <c r="A56" s="129">
        <v>28</v>
      </c>
      <c r="B56" s="130" t="s">
        <v>111</v>
      </c>
      <c r="C56" s="130" t="s">
        <v>112</v>
      </c>
      <c r="D56" s="129" t="s">
        <v>77</v>
      </c>
      <c r="E56" s="131">
        <v>130</v>
      </c>
      <c r="F56" s="172">
        <v>0</v>
      </c>
      <c r="G56" s="132">
        <f>F56*E56</f>
        <v>0</v>
      </c>
      <c r="H56" s="126"/>
      <c r="I56" s="126"/>
    </row>
    <row r="57" spans="1:11" ht="15" x14ac:dyDescent="0.2">
      <c r="A57" s="134"/>
      <c r="B57" s="134" t="s">
        <v>70</v>
      </c>
      <c r="C57" s="165" t="s">
        <v>104</v>
      </c>
      <c r="D57" s="161"/>
      <c r="E57" s="161"/>
      <c r="F57" s="161"/>
      <c r="G57" s="135">
        <f>SUM(G53:G56)</f>
        <v>0</v>
      </c>
      <c r="H57" s="126"/>
      <c r="I57" s="126"/>
      <c r="J57" s="126"/>
      <c r="K57" s="126"/>
    </row>
    <row r="58" spans="1:11" ht="15" x14ac:dyDescent="0.2">
      <c r="A58" s="163"/>
      <c r="B58" s="163"/>
      <c r="C58" s="164" t="s">
        <v>113</v>
      </c>
      <c r="D58" s="164"/>
      <c r="E58" s="164"/>
      <c r="F58" s="164"/>
      <c r="G58" s="164"/>
      <c r="H58" s="126"/>
      <c r="I58" s="126"/>
      <c r="J58" s="126"/>
      <c r="K58" s="126"/>
    </row>
    <row r="59" spans="1:11" ht="15" x14ac:dyDescent="0.2">
      <c r="A59" s="129">
        <v>29</v>
      </c>
      <c r="B59" s="130" t="s">
        <v>114</v>
      </c>
      <c r="C59" s="130" t="s">
        <v>115</v>
      </c>
      <c r="D59" s="129" t="s">
        <v>67</v>
      </c>
      <c r="E59" s="131">
        <v>169</v>
      </c>
      <c r="F59" s="172">
        <v>0</v>
      </c>
      <c r="G59" s="132">
        <f t="shared" ref="G59:G64" si="1">F59*E59</f>
        <v>0</v>
      </c>
      <c r="H59" s="126"/>
      <c r="I59" s="126"/>
    </row>
    <row r="60" spans="1:11" ht="15" x14ac:dyDescent="0.2">
      <c r="A60" s="129">
        <v>30</v>
      </c>
      <c r="B60" s="130" t="s">
        <v>116</v>
      </c>
      <c r="C60" s="130" t="s">
        <v>117</v>
      </c>
      <c r="D60" s="129" t="s">
        <v>67</v>
      </c>
      <c r="E60" s="131">
        <v>29</v>
      </c>
      <c r="F60" s="172">
        <v>0</v>
      </c>
      <c r="G60" s="132">
        <f t="shared" si="1"/>
        <v>0</v>
      </c>
      <c r="H60" s="126"/>
      <c r="I60" s="126"/>
    </row>
    <row r="61" spans="1:11" ht="15" x14ac:dyDescent="0.2">
      <c r="A61" s="129">
        <v>31</v>
      </c>
      <c r="B61" s="130"/>
      <c r="C61" s="130" t="s">
        <v>118</v>
      </c>
      <c r="D61" s="129" t="s">
        <v>77</v>
      </c>
      <c r="E61" s="131">
        <v>820</v>
      </c>
      <c r="F61" s="172">
        <v>0</v>
      </c>
      <c r="G61" s="132">
        <f t="shared" si="1"/>
        <v>0</v>
      </c>
      <c r="H61" s="126"/>
      <c r="I61" s="126"/>
    </row>
    <row r="62" spans="1:11" ht="15" x14ac:dyDescent="0.2">
      <c r="A62" s="129">
        <v>32</v>
      </c>
      <c r="B62" s="130" t="s">
        <v>119</v>
      </c>
      <c r="C62" s="130" t="s">
        <v>120</v>
      </c>
      <c r="D62" s="129" t="s">
        <v>67</v>
      </c>
      <c r="E62" s="131">
        <v>170</v>
      </c>
      <c r="F62" s="172">
        <v>0</v>
      </c>
      <c r="G62" s="132">
        <f t="shared" si="1"/>
        <v>0</v>
      </c>
      <c r="H62" s="126"/>
      <c r="I62" s="126"/>
    </row>
    <row r="63" spans="1:11" ht="15" x14ac:dyDescent="0.2">
      <c r="A63" s="129">
        <v>33</v>
      </c>
      <c r="B63" s="130" t="s">
        <v>121</v>
      </c>
      <c r="C63" s="130" t="s">
        <v>122</v>
      </c>
      <c r="D63" s="129" t="s">
        <v>77</v>
      </c>
      <c r="E63" s="131">
        <v>2380</v>
      </c>
      <c r="F63" s="172">
        <v>0</v>
      </c>
      <c r="G63" s="132">
        <f t="shared" si="1"/>
        <v>0</v>
      </c>
      <c r="H63" s="126"/>
      <c r="I63" s="126"/>
    </row>
    <row r="64" spans="1:11" ht="15" x14ac:dyDescent="0.2">
      <c r="A64" s="129">
        <v>34</v>
      </c>
      <c r="B64" s="130" t="s">
        <v>123</v>
      </c>
      <c r="C64" s="130" t="s">
        <v>124</v>
      </c>
      <c r="D64" s="129" t="s">
        <v>77</v>
      </c>
      <c r="E64" s="131">
        <v>3120</v>
      </c>
      <c r="F64" s="172">
        <v>0</v>
      </c>
      <c r="G64" s="132">
        <f t="shared" si="1"/>
        <v>0</v>
      </c>
      <c r="H64" s="126"/>
      <c r="I64" s="126"/>
    </row>
    <row r="65" spans="1:11" ht="15" x14ac:dyDescent="0.2">
      <c r="A65" s="134"/>
      <c r="B65" s="134" t="s">
        <v>70</v>
      </c>
      <c r="C65" s="165" t="s">
        <v>113</v>
      </c>
      <c r="D65" s="161"/>
      <c r="E65" s="161"/>
      <c r="F65" s="161"/>
      <c r="G65" s="135">
        <f>SUM(G59:G64)</f>
        <v>0</v>
      </c>
      <c r="H65" s="126"/>
      <c r="I65" s="126"/>
      <c r="J65" s="126"/>
      <c r="K65" s="126"/>
    </row>
    <row r="66" spans="1:11" ht="15" x14ac:dyDescent="0.2">
      <c r="A66" s="163"/>
      <c r="B66" s="163"/>
      <c r="C66" s="164" t="s">
        <v>125</v>
      </c>
      <c r="D66" s="164"/>
      <c r="E66" s="164"/>
      <c r="F66" s="164"/>
      <c r="G66" s="164"/>
      <c r="H66" s="126"/>
      <c r="I66" s="126"/>
      <c r="J66" s="126"/>
      <c r="K66" s="126"/>
    </row>
    <row r="67" spans="1:11" ht="15" x14ac:dyDescent="0.2">
      <c r="A67" s="129">
        <v>35</v>
      </c>
      <c r="B67" s="130"/>
      <c r="C67" s="130" t="s">
        <v>126</v>
      </c>
      <c r="D67" s="129" t="s">
        <v>127</v>
      </c>
      <c r="E67" s="131">
        <v>1</v>
      </c>
      <c r="F67" s="172">
        <v>0</v>
      </c>
      <c r="G67" s="132">
        <f>F67*E67</f>
        <v>0</v>
      </c>
      <c r="H67" s="126"/>
      <c r="I67" s="126"/>
    </row>
    <row r="68" spans="1:11" ht="15" x14ac:dyDescent="0.2">
      <c r="A68" s="134"/>
      <c r="B68" s="134" t="s">
        <v>70</v>
      </c>
      <c r="C68" s="165" t="s">
        <v>125</v>
      </c>
      <c r="D68" s="161"/>
      <c r="E68" s="161"/>
      <c r="F68" s="161"/>
      <c r="G68" s="135">
        <f>SUM(G67:G67)</f>
        <v>0</v>
      </c>
      <c r="H68" s="126"/>
      <c r="I68" s="126"/>
      <c r="J68" s="126"/>
      <c r="K68" s="126"/>
    </row>
    <row r="69" spans="1:11" ht="15" x14ac:dyDescent="0.2">
      <c r="A69" s="136"/>
      <c r="B69" s="136" t="s">
        <v>70</v>
      </c>
      <c r="C69" s="160" t="s">
        <v>88</v>
      </c>
      <c r="D69" s="161"/>
      <c r="E69" s="161"/>
      <c r="F69" s="161"/>
      <c r="G69" s="137">
        <f>+G38+G51+G57+G65+G68</f>
        <v>0</v>
      </c>
      <c r="H69" s="126"/>
      <c r="I69" s="126"/>
      <c r="J69" s="126"/>
      <c r="K69" s="126"/>
    </row>
    <row r="70" spans="1:11" ht="15" x14ac:dyDescent="0.2">
      <c r="A70" s="126"/>
      <c r="B70" s="126"/>
      <c r="C70" s="126"/>
      <c r="D70" s="126"/>
      <c r="E70" s="126"/>
      <c r="F70" s="126"/>
      <c r="G70" s="126"/>
      <c r="H70" s="126"/>
      <c r="I70" s="126"/>
      <c r="J70" s="126"/>
      <c r="K70" s="126"/>
    </row>
    <row r="71" spans="1:11" ht="15" x14ac:dyDescent="0.2">
      <c r="A71" s="162" t="s">
        <v>128</v>
      </c>
      <c r="B71" s="162"/>
      <c r="C71" s="162"/>
      <c r="D71" s="162"/>
      <c r="E71" s="162"/>
      <c r="F71" s="162"/>
      <c r="G71" s="138">
        <f>+G32+G69</f>
        <v>0</v>
      </c>
      <c r="H71" s="126"/>
    </row>
  </sheetData>
  <sheetProtection sheet="1" objects="1" scenarios="1"/>
  <protectedRanges>
    <protectedRange sqref="F7 F9 F12 F15 F16 F19 F20 F23 F24 F27 F28 F29 F30 F37 F40 F41 F42 F44 F45 F46 F47 F48 F49 F50 F53 F54 F56 F55 F59 F60 F61 F62 F63 F64 F67" name="Oblast1"/>
  </protectedRanges>
  <mergeCells count="44">
    <mergeCell ref="C13:F13"/>
    <mergeCell ref="A1:B1"/>
    <mergeCell ref="C1:G1"/>
    <mergeCell ref="A2:B2"/>
    <mergeCell ref="C2:G2"/>
    <mergeCell ref="A4:B4"/>
    <mergeCell ref="C4:G4"/>
    <mergeCell ref="A6:B6"/>
    <mergeCell ref="C6:G6"/>
    <mergeCell ref="C10:F10"/>
    <mergeCell ref="A11:B11"/>
    <mergeCell ref="C11:G11"/>
    <mergeCell ref="C31:F31"/>
    <mergeCell ref="A14:B14"/>
    <mergeCell ref="C14:G14"/>
    <mergeCell ref="C17:F17"/>
    <mergeCell ref="A18:B18"/>
    <mergeCell ref="C18:G18"/>
    <mergeCell ref="C21:F21"/>
    <mergeCell ref="A22:B22"/>
    <mergeCell ref="C22:G22"/>
    <mergeCell ref="C25:F25"/>
    <mergeCell ref="A26:B26"/>
    <mergeCell ref="C26:G26"/>
    <mergeCell ref="C57:F57"/>
    <mergeCell ref="C32:F32"/>
    <mergeCell ref="A34:B34"/>
    <mergeCell ref="C34:G34"/>
    <mergeCell ref="A36:B36"/>
    <mergeCell ref="C36:G36"/>
    <mergeCell ref="C38:F38"/>
    <mergeCell ref="A39:B39"/>
    <mergeCell ref="C39:G39"/>
    <mergeCell ref="C51:F51"/>
    <mergeCell ref="A52:B52"/>
    <mergeCell ref="C52:G52"/>
    <mergeCell ref="C69:F69"/>
    <mergeCell ref="A71:F71"/>
    <mergeCell ref="A58:B58"/>
    <mergeCell ref="C58:G58"/>
    <mergeCell ref="C65:F65"/>
    <mergeCell ref="A66:B66"/>
    <mergeCell ref="C66:G66"/>
    <mergeCell ref="C68:F68"/>
  </mergeCells>
  <printOptions horizontalCentered="1"/>
  <pageMargins left="0.23622047244094491" right="0.23622047244094491" top="0.74803149606299213" bottom="0.74803149606299213" header="0.31496062992125984" footer="0.31496062992125984"/>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28</vt:i4>
      </vt:variant>
    </vt:vector>
  </HeadingPairs>
  <TitlesOfParts>
    <vt:vector size="31" baseType="lpstr">
      <vt:lpstr>Krycí list</vt:lpstr>
      <vt:lpstr>Rekapitulace</vt:lpstr>
      <vt:lpstr>IO 03 - osvětlení obchůzné kom</vt:lpstr>
      <vt:lpstr>cisloobjektu</vt:lpstr>
      <vt:lpstr>cislostavby</vt:lpstr>
      <vt:lpstr>Datum</vt:lpstr>
      <vt:lpstr>Dil</vt:lpstr>
      <vt:lpstr>Dodavka</vt:lpstr>
      <vt:lpstr>HSV</vt:lpstr>
      <vt:lpstr>HZS</vt:lpstr>
      <vt:lpstr>JKSO</vt:lpstr>
      <vt:lpstr>MJ</vt:lpstr>
      <vt:lpstr>Mont</vt:lpstr>
      <vt:lpstr>NazevDilu</vt:lpstr>
      <vt:lpstr>nazevobjektu</vt:lpstr>
      <vt:lpstr>nazevstavby</vt:lpstr>
      <vt:lpstr>Rekapitulace!Názvy_tisku</vt:lpstr>
      <vt:lpstr>Objednatel</vt:lpstr>
      <vt:lpstr>'IO 03 - osvětlení obchůzné kom'!Oblast_tisku</vt:lpstr>
      <vt:lpstr>'Krycí list'!Oblast_tisku</vt:lpstr>
      <vt:lpstr>Rekapitulace!Oblast_tisku</vt:lpstr>
      <vt:lpstr>PocetMJ</vt:lpstr>
      <vt:lpstr>Poznamka</vt:lpstr>
      <vt:lpstr>Projektant</vt:lpstr>
      <vt:lpstr>PSV</vt:lpstr>
      <vt:lpstr>SazbaDPH1</vt:lpstr>
      <vt:lpstr>SazbaDPH2</vt:lpstr>
      <vt:lpstr>Zakazka</vt:lpstr>
      <vt:lpstr>Zaklad22</vt:lpstr>
      <vt:lpstr>Zaklad5</vt:lpstr>
      <vt:lpstr>Zhotovitel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Michaela Ličková</dc:creator>
  <cp:lastModifiedBy>Michaela Ličková</cp:lastModifiedBy>
  <cp:lastPrinted>2015-07-31T09:06:06Z</cp:lastPrinted>
  <dcterms:created xsi:type="dcterms:W3CDTF">2015-07-01T07:01:17Z</dcterms:created>
  <dcterms:modified xsi:type="dcterms:W3CDTF">2016-03-24T12:25:30Z</dcterms:modified>
</cp:coreProperties>
</file>